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C:\Users\User\Desktop\Sowasdip\Botor Borehole 2025\"/>
    </mc:Choice>
  </mc:AlternateContent>
  <xr:revisionPtr revIDLastSave="0" documentId="8_{F8AF9D7A-DBEE-4172-B42B-7C39C6A22AEA}" xr6:coauthVersionLast="47" xr6:coauthVersionMax="47" xr10:uidLastSave="{00000000-0000-0000-0000-000000000000}"/>
  <bookViews>
    <workbookView xWindow="-120" yWindow="-120" windowWidth="20730" windowHeight="11160" xr2:uid="{00000000-000D-0000-FFFF-FFFF00000000}"/>
  </bookViews>
  <sheets>
    <sheet name="Tender Doc-Botor borehole rehab" sheetId="6" r:id="rId1"/>
  </sheets>
  <definedNames>
    <definedName name="_xlnm.Print_Area" localSheetId="0">'Tender Doc-Botor borehole rehab'!$A$1:$F$44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2" i="6" l="1"/>
  <c r="F144" i="6"/>
  <c r="F143" i="6"/>
  <c r="F142" i="6"/>
  <c r="F141" i="6"/>
  <c r="F140" i="6"/>
  <c r="F139" i="6"/>
  <c r="F138" i="6"/>
  <c r="F137" i="6"/>
  <c r="F136" i="6"/>
  <c r="F135" i="6"/>
  <c r="F134" i="6"/>
  <c r="F133" i="6"/>
  <c r="F130" i="6"/>
  <c r="F129" i="6"/>
  <c r="F127" i="6"/>
  <c r="F125" i="6"/>
  <c r="F121" i="6"/>
  <c r="F120" i="6"/>
  <c r="F116" i="6"/>
  <c r="F115" i="6"/>
  <c r="F113" i="6"/>
  <c r="F109" i="6"/>
  <c r="F108" i="6"/>
  <c r="F107" i="6"/>
  <c r="F105" i="6"/>
  <c r="F104" i="6"/>
  <c r="F102" i="6"/>
  <c r="F101" i="6"/>
  <c r="F100" i="6"/>
  <c r="F99" i="6"/>
  <c r="F96" i="6"/>
  <c r="F95" i="6"/>
  <c r="F93" i="6"/>
  <c r="F91" i="6"/>
  <c r="F90" i="6"/>
  <c r="F80" i="6"/>
  <c r="F79" i="6"/>
  <c r="F78" i="6"/>
  <c r="D77" i="6"/>
  <c r="F77" i="6" s="1"/>
  <c r="D76" i="6"/>
  <c r="F76" i="6" s="1"/>
  <c r="D75" i="6"/>
  <c r="F75" i="6" s="1"/>
  <c r="D74" i="6"/>
  <c r="F74" i="6" s="1"/>
  <c r="D73" i="6"/>
  <c r="F73" i="6" s="1"/>
  <c r="D72" i="6"/>
  <c r="F72" i="6" s="1"/>
  <c r="D71" i="6"/>
  <c r="F71" i="6" s="1"/>
  <c r="F65" i="6"/>
  <c r="F64" i="6"/>
  <c r="D63" i="6"/>
  <c r="F63" i="6" s="1"/>
  <c r="F62" i="6"/>
  <c r="F61" i="6"/>
  <c r="F60" i="6"/>
  <c r="F59" i="6"/>
  <c r="F58" i="6"/>
  <c r="F57" i="6"/>
  <c r="F56" i="6"/>
  <c r="F55" i="6"/>
  <c r="F54" i="6"/>
  <c r="F53" i="6"/>
  <c r="F52" i="6"/>
  <c r="F51" i="6"/>
  <c r="F50" i="6"/>
  <c r="F49" i="6"/>
  <c r="F145" i="6" l="1"/>
  <c r="F66" i="6"/>
  <c r="D154" i="6" s="1"/>
  <c r="E154" i="6" s="1"/>
  <c r="F81" i="6"/>
  <c r="F82" i="6" l="1"/>
  <c r="D155" i="6"/>
  <c r="E155" i="6" s="1"/>
  <c r="F146" i="6"/>
  <c r="D156" i="6"/>
  <c r="E156" i="6" s="1"/>
  <c r="D30" i="6"/>
  <c r="D32" i="6" l="1"/>
  <c r="D31" i="6"/>
  <c r="F43" i="6" l="1"/>
  <c r="F40" i="6"/>
  <c r="F38" i="6"/>
  <c r="F36" i="6"/>
  <c r="F32" i="6"/>
  <c r="F31" i="6"/>
  <c r="F30" i="6"/>
  <c r="F44" i="6" l="1"/>
  <c r="D153" i="6" s="1"/>
  <c r="E153" i="6" s="1"/>
  <c r="D21" i="6"/>
  <c r="F21" i="6" s="1"/>
  <c r="F24" i="6"/>
  <c r="F23" i="6"/>
  <c r="D22" i="6"/>
  <c r="F22" i="6" s="1"/>
  <c r="D20" i="6"/>
  <c r="F20" i="6" s="1"/>
  <c r="F19" i="6"/>
  <c r="F18" i="6"/>
  <c r="F17" i="6"/>
  <c r="F12" i="6"/>
  <c r="F11" i="6"/>
  <c r="F10" i="6"/>
  <c r="F9" i="6"/>
  <c r="F8" i="6"/>
  <c r="F7" i="6"/>
  <c r="F6" i="6"/>
  <c r="F25" i="6" l="1"/>
  <c r="D152" i="6" s="1"/>
  <c r="E152" i="6" s="1"/>
  <c r="F5" i="6"/>
  <c r="F13" i="6" s="1"/>
  <c r="D151" i="6" l="1"/>
  <c r="E151" i="6" s="1"/>
  <c r="E157" i="6" s="1"/>
</calcChain>
</file>

<file path=xl/sharedStrings.xml><?xml version="1.0" encoding="utf-8"?>
<sst xmlns="http://schemas.openxmlformats.org/spreadsheetml/2006/main" count="321" uniqueCount="232">
  <si>
    <t>Sn.</t>
  </si>
  <si>
    <t>Description</t>
  </si>
  <si>
    <t>Qty</t>
  </si>
  <si>
    <t>Rate</t>
  </si>
  <si>
    <t>Total</t>
  </si>
  <si>
    <t>Unit</t>
  </si>
  <si>
    <t xml:space="preserve">Supply and backfill with 20cm thick hardcore using good hard stone, well compacted and graded to contain sufficient small pieces to fill all voids. </t>
  </si>
  <si>
    <t>Supply and cast 5 cm thick blinding layer of 1:3:6  on top of the hardcore layer</t>
  </si>
  <si>
    <t xml:space="preserve">Supply and cast reinforced cement concrete slab of 15cm thick  with cement concrete 1:2:4 (1 cement : 2 clean coarse sand : 4 stone aggregate of 25mm down), reinforced with 10mm diameter mesh @ 15cm c/c including centering and shuttering complete. </t>
  </si>
  <si>
    <t>Supply and cast reinforced cement concrete side beams as per the attached drawings with cement concrete of 1:2:4 (1 cement : 2 clean coarse sand : 4 stone aggregate of 25mm down), reinforced with  6 Y12mm rebar and R6mm stirrups @20cm c/c.</t>
  </si>
  <si>
    <t>Supply and construction 20cm thick and 70cm height, hallow block partition wall with cement sand mortar 1:3, as per the attached drawings. Note: make 20cm wide openings on the bottom to allow water flow between the two champers.</t>
  </si>
  <si>
    <t>Apply two coats of cement sand plastering, 1:3 on internal and external surfaces of the partition wall and side beams. This also includes a cement sand waterproof floor screed.</t>
  </si>
  <si>
    <t>Apply two coats of white wash followed by two coats of distempering   on exterior surfaces</t>
  </si>
  <si>
    <t>Supply and fix 2-inch GI inlet pipe and gate valve complete with all necessary fittings, inside the control chamber, refer the attached drawings. Rate shall also include the provision and installation of lockable steel cover for the control chamber as per the attached drawing and instructed by the engineer.</t>
  </si>
  <si>
    <t>Pcs</t>
  </si>
  <si>
    <t>Total amount for one animal trough</t>
  </si>
  <si>
    <t>No.</t>
  </si>
  <si>
    <t>Cost per Unit</t>
  </si>
  <si>
    <t xml:space="preserve">Grand Total </t>
  </si>
  <si>
    <t>GPS Location</t>
  </si>
  <si>
    <t>Earthwork in excavation for the hardcore fill &amp; for the foundation wall 50cm wide to a reduced level not exceeding 50cm from the natural ground level. This also includes clearing the site from any objectionable material.</t>
  </si>
  <si>
    <t>Supply and construct 45cm thick random rubble stone foundation wall 1:3</t>
  </si>
  <si>
    <t>SN</t>
  </si>
  <si>
    <t>Description of work</t>
  </si>
  <si>
    <t>Quantity</t>
  </si>
  <si>
    <t>Bill#1 Solar system</t>
  </si>
  <si>
    <t>No</t>
  </si>
  <si>
    <t>Roll (25m)</t>
  </si>
  <si>
    <t>PCs</t>
  </si>
  <si>
    <t>Lump sum</t>
  </si>
  <si>
    <t>Supply and fabricate and installation of  gate 4meter wide, 2m height, body made of iron box 3by3 and 4by4 external frame with  internal side covered with the gabion held firmly to it. Include 0.3*0.3m reinforced concrete columns 2.5m height for gate support on both sides embedded into two 0.6m*0.6m*0.5m concrete footings</t>
  </si>
  <si>
    <t xml:space="preserve">Description </t>
  </si>
  <si>
    <t>Amount $</t>
  </si>
  <si>
    <t xml:space="preserve"> Rate $</t>
  </si>
  <si>
    <t>Total Bill #1 for Solar system</t>
  </si>
  <si>
    <t>LS</t>
  </si>
  <si>
    <t>Supply and install none-return valves and air valves for the pipeline.</t>
  </si>
  <si>
    <t>PC</t>
  </si>
  <si>
    <t>Roll</t>
  </si>
  <si>
    <t>Supply and install 16mm2, DC solar cable for a distance of not less than 30 meters.</t>
  </si>
  <si>
    <t>Lm</t>
  </si>
  <si>
    <t>Supply and install 2  inch HDPE pipe (100m roll) pipe including fittings for conduiting the solar cables underground.</t>
  </si>
  <si>
    <t>roll</t>
  </si>
  <si>
    <t>Electrical Accessories including insulation, connectors, cable lugs, metal clips, cable trucking, , cable connectors, surge protector, lightning arrestor, earthling rod including other installation accessories etc.</t>
  </si>
  <si>
    <t>Supply galvanized welded wire-mesh (2m height) for covering a perimeter of 60m with 15m length and 15m width to protect the Borehole and the elevated tank.</t>
  </si>
  <si>
    <t>Supply G.I grade-b posts to support the fincing wire-mesh. Each post should have a hight of 2.9m and should be spaced at 1.5m c/c.</t>
  </si>
  <si>
    <t>Fabricate by cutting, welding and erect the G.I posts to support fencing, strong enough to withstand high wind speed include all accessories for attaching the wire-mesh to the 40 posts each post will be 2.9m long including the part to be buried in the ground. The maximum spacing between two adjacent angle post should not exceed 1.5m. 
Note: Every corner post should be braced inclined posts for extra support. All bars should be painted with two coats of oil paint on one prime coat</t>
  </si>
  <si>
    <t xml:space="preserve">Pit excavation commencing at reduced levels depth in sand not exceeding 0.6m deep for ensuring that iron angles supporting the fence are all of the same height. 40X0.4X0.6m each </t>
  </si>
  <si>
    <t>Supply and cast M15 grade plain concrete with surface troweled smooth for holding GI posts, 0.4mX0.4mX0.5m. Price shall include supply and fix formwork.</t>
  </si>
  <si>
    <t>Supply and cast plain concrete with surface troweled smooth for holding wire-mesh firmly fixed to the rundom rubble stone masnory wall (0.15mX0.25mX60m) . Price shall include supply and fix formwork.</t>
  </si>
  <si>
    <t>Supply and fix 12 Gauge barbed wire of 3 strands fixed to the holes drilled on G.I posts and fixed using bending wire.</t>
  </si>
  <si>
    <t xml:space="preserve">BILL #2 Total amount for Construction of chain-link Solar/Borehole fence </t>
  </si>
  <si>
    <t>Supply and install a solar support mounting structure fabricated from a steel frame, following the specified design. The structure should include mounting poles made of 100mm x 100mm x 5mm square tubes, diagonal support poles made of 50mm x 50mm x 5mm square tubes welded to the three mounting poles in each series, and purlins constructed from 50mm x 50mm x 3mm square tubes, all with a gentle slope as required. The mounting poles must be securely set in foundation footings, extending 400mm below ground level and 250mm above ground level, or as directed by the Ministry engineer. The scope of work includes all necessary welding, framework assembly, labor, and finishing with a coat of silver metallic paint.</t>
  </si>
  <si>
    <t>S.No</t>
  </si>
  <si>
    <t>DESCRIBTION OF work/activities</t>
  </si>
  <si>
    <t>Unit Cost(USD)</t>
  </si>
  <si>
    <t>Total Cost (USD)</t>
  </si>
  <si>
    <t xml:space="preserve">Earth work : Excavation and Backfilling </t>
  </si>
  <si>
    <t>m³</t>
  </si>
  <si>
    <t>PIPE WORK</t>
  </si>
  <si>
    <t>Pipe &amp; fittings supply, laying and jointing (supply, transport to site, store including jointing materials, complete set of galvanized bolts washers, nuts and appropriate gaskets, packing, jointing glue etc., as applicable. Cost includes laying and joining. All diameters are nominal)</t>
  </si>
  <si>
    <t xml:space="preserve">Transmission line from tank to the near by residents </t>
  </si>
  <si>
    <t>2.1.1</t>
  </si>
  <si>
    <t xml:space="preserve">Supply and install  2" GI classB pipe, between Tank to the rural kiosks  with necessary valves,  the pipe is from the borehole well to the  water tank . The system should  include all fittings (like tees, Sockets , gate valves, plug, unions, reducer, adaptors, elbows etc) </t>
  </si>
  <si>
    <t>m</t>
  </si>
  <si>
    <t xml:space="preserve">Pipeline for kiosks </t>
  </si>
  <si>
    <t>Animal Trough pipes and rural kiosk</t>
  </si>
  <si>
    <t>Raising pipe for trucks to collect water</t>
  </si>
  <si>
    <t>Excavation of  pipe trenches and supply and installation  of the  2" GI pipe from the tank to the raising pipe</t>
  </si>
  <si>
    <t>BILL #3 BOQs for  Water Piping System in Botor borehole</t>
  </si>
  <si>
    <t>BILL #3  Sub-total of pipeline distribution</t>
  </si>
  <si>
    <t>BOQ for the construction of animal water troughs</t>
  </si>
  <si>
    <t>Descriptions of work/activities</t>
  </si>
  <si>
    <t>Unit Cost (USD)</t>
  </si>
  <si>
    <t>Clearing of site from debris, rubbish etc (7x5)m</t>
  </si>
  <si>
    <t>Excavation of column footing   (1.8x1.8x1.5)m, 6 in numbers</t>
  </si>
  <si>
    <t>Casting of Column footing(1.6x1.6x0.5)m Y14 at 200mm spacing, 6 in numbers</t>
  </si>
  <si>
    <t>Casting of six columns from footing up to base slab(0.4x0.4x9)m @ 6 columns with RC concrete mix ratio 1:2:4. 6Y14? R8 stirrups. At 200mm c/c</t>
  </si>
  <si>
    <t xml:space="preserve"> 40cm thick Rubble stone foundation 30cm above the ground level and 20cm below ground level </t>
  </si>
  <si>
    <t>Backflining,leveling and flooring  up to surface ring beam(6x4x)m</t>
  </si>
  <si>
    <t>10cm thick Mass concrete slab on top of the back filled area</t>
  </si>
  <si>
    <t>Casting of four ring beams, at plinth level, middle and at roof level, (0.4x0.4x20),Y12? R8 stirrups? Top primary beams(0.4x0.4)cm  with RC concrete mix ratio of 1:2:4. 4Y14, R6 stirrups? Two cross secondary beams at top(0.4x0.4)cm 4Y14? R6 stirrups?</t>
  </si>
  <si>
    <t>Casting of slab, base slab  (6.2x4.2x0.2)m  with RC concrete mix ratio of 1:2:4. base slab,Y12 at 200mm spacing.Y10 on roof slab (6.2x4.2x0.1) at 200m. This including the cover slab with the same dimension</t>
  </si>
  <si>
    <t>Casting of tank walls(20x2x0.2)m  with concrete mix ratio of RCC 1:2:4.</t>
  </si>
  <si>
    <t>Manhole lid 0.6mx0.6m</t>
  </si>
  <si>
    <t>Outlet GI pipe with valves 2inch with length , Over flow pipe 2 inch as well as pressure pipe complete with all the fitting</t>
  </si>
  <si>
    <t>Inlet and out let GI pipes  Class C with  2 inch diameter including all fitting (straight connector) ascending and decending</t>
  </si>
  <si>
    <t>1 inch Gl pipe stair fixing outer side of the tank complete with elbows and fittings</t>
  </si>
  <si>
    <t>Apply two two coats 12mm plastering on the internal and external surfaces of the tank, columns ,Slab bottom surface, cover slab upper surface and beams</t>
  </si>
  <si>
    <t>Two coats of White washing on the external surfaces of tank, beams and columns (20*2)+(1.6*6*8)+ (1.6*20*3)</t>
  </si>
  <si>
    <t>Lumpsum</t>
  </si>
  <si>
    <t>Sub Total Cost- Construction of Elevated tank</t>
  </si>
  <si>
    <t>Painting ADRA   and Donor logos on the top of tank walls,  as per recommendations of site engineer, to ensure visibility</t>
  </si>
  <si>
    <t xml:space="preserve">Item </t>
  </si>
  <si>
    <t>DESCRIPTION</t>
  </si>
  <si>
    <t>Unit price
(USD)</t>
  </si>
  <si>
    <t>Total cost 
(USD)</t>
  </si>
  <si>
    <t>Excavation (Provisional)</t>
  </si>
  <si>
    <t>Excavation including maintaining and supporting sides and keeping free from water, mud and fallen materials by bailing, pumping or otherwise</t>
  </si>
  <si>
    <t>1.1.1</t>
  </si>
  <si>
    <t>Prepare site by stripping top 20cm of soil to remove all debris including sand (if any) from site and carting away spoil</t>
  </si>
  <si>
    <r>
      <t>m</t>
    </r>
    <r>
      <rPr>
        <vertAlign val="superscript"/>
        <sz val="11"/>
        <rFont val="Arial Narrow"/>
        <family val="2"/>
      </rPr>
      <t>2</t>
    </r>
  </si>
  <si>
    <t>1.1.2</t>
  </si>
  <si>
    <t>Excavate to reduce levels not exceeding 50cm deep average depth 30cm</t>
  </si>
  <si>
    <t>Filing</t>
  </si>
  <si>
    <t>1.2.1</t>
  </si>
  <si>
    <t xml:space="preserve">30cm thick approved hardcore filling spread, well rammed and compacted in 15cm layers to receive concrete surface bed </t>
  </si>
  <si>
    <r>
      <t>m</t>
    </r>
    <r>
      <rPr>
        <vertAlign val="superscript"/>
        <sz val="11"/>
        <rFont val="Arial Narrow"/>
        <family val="2"/>
      </rPr>
      <t>3</t>
    </r>
  </si>
  <si>
    <t>Insitu concrete: class 15: mix 1:3:6</t>
  </si>
  <si>
    <t>1.3.1</t>
  </si>
  <si>
    <t>50mm blinding layer on hardcore surfaces</t>
  </si>
  <si>
    <t>1.3.2</t>
  </si>
  <si>
    <t>Treat hardcore surface with approved insecticide</t>
  </si>
  <si>
    <t>Concrete work</t>
  </si>
  <si>
    <t>Reinforced Concrete class 25</t>
  </si>
  <si>
    <t>1.4.1</t>
  </si>
  <si>
    <t>75mm thick floor slab with surface steel trowelled smooth</t>
  </si>
  <si>
    <t>1.4.2</t>
  </si>
  <si>
    <t>200mm thick floor slab with surface steel trowelled smooth</t>
  </si>
  <si>
    <t>1.4.3</t>
  </si>
  <si>
    <t>200mm walls</t>
  </si>
  <si>
    <t>1.4.4</t>
  </si>
  <si>
    <t>200x50mm thickness under 200mm slab</t>
  </si>
  <si>
    <t>Reinforcement</t>
  </si>
  <si>
    <t>1.5.1</t>
  </si>
  <si>
    <t>Reinforcement bars (all sizes) as shown on drawings</t>
  </si>
  <si>
    <t>kg</t>
  </si>
  <si>
    <t>1.5.2</t>
  </si>
  <si>
    <t>Mesh fabric reinforcement ref. No. A142 laid in floor slab with minimum 150 mm side allowance</t>
  </si>
  <si>
    <t>Sawn formwork</t>
  </si>
  <si>
    <t>1.6.1</t>
  </si>
  <si>
    <t xml:space="preserve">Formwork to edges of floor slab girth not exceeding 75mm </t>
  </si>
  <si>
    <t>1.6.2</t>
  </si>
  <si>
    <t>Formwork to sides of walls</t>
  </si>
  <si>
    <t>1.6.3</t>
  </si>
  <si>
    <t>100 x 100mm open drain channel</t>
  </si>
  <si>
    <t>Finishes</t>
  </si>
  <si>
    <t>Floor Finishes</t>
  </si>
  <si>
    <t>Cement and sand mortar (1:3) in:</t>
  </si>
  <si>
    <t>1.7.1</t>
  </si>
  <si>
    <t>30mm thick steel trowelled screed</t>
  </si>
  <si>
    <t>Fence</t>
  </si>
  <si>
    <t>1.8.1</t>
  </si>
  <si>
    <t>1,800mm high  chain link complete with 60.3mm diameter x 4mm thick cranked CHS posts at 1,800mm centers mortised in mass concrete surround</t>
  </si>
  <si>
    <t>1.8.2</t>
  </si>
  <si>
    <t>1,800mm high x 2,100mm wide mild steel double gate including all the necessary ironmongery and 3 coats of paint (Optional)</t>
  </si>
  <si>
    <t>Gate valve chamber</t>
  </si>
  <si>
    <t>1.9.1</t>
  </si>
  <si>
    <t>Excavation</t>
  </si>
  <si>
    <t>1.9.1.1</t>
  </si>
  <si>
    <t>Pit excavation commencing at reduced levels depth not exceeding 1.50m deep</t>
  </si>
  <si>
    <t>1.9.1.2</t>
  </si>
  <si>
    <t>Remove surplus excavated material from site</t>
  </si>
  <si>
    <t>1.9.1.3</t>
  </si>
  <si>
    <t>Backfill around foundation</t>
  </si>
  <si>
    <t>1.9.2</t>
  </si>
  <si>
    <t>Mass Concrete class 20 with 20mm thick maximum aggregate size in</t>
  </si>
  <si>
    <t>1.9.2.1</t>
  </si>
  <si>
    <t xml:space="preserve">50mm Thick </t>
  </si>
  <si>
    <t>Walling</t>
  </si>
  <si>
    <t>1.10.1</t>
  </si>
  <si>
    <t xml:space="preserve">150 Thick load bearing solid concrete block walling </t>
  </si>
  <si>
    <t>1.11.1</t>
  </si>
  <si>
    <t>15mm internal plaster to walls</t>
  </si>
  <si>
    <t>1.11.2</t>
  </si>
  <si>
    <t>400 x 400mm precast concrete cover</t>
  </si>
  <si>
    <t>no.</t>
  </si>
  <si>
    <t>Water Supply System</t>
  </si>
  <si>
    <t>Supply and install Galvanized Mild Steel pipes class "B" medium thickness with and including jointing, fittings and fixe as described</t>
  </si>
  <si>
    <t>1.12.1</t>
  </si>
  <si>
    <t xml:space="preserve">25mm diameter inlet pipe </t>
  </si>
  <si>
    <t>1.12.2</t>
  </si>
  <si>
    <t xml:space="preserve">3/4" diameter pipe </t>
  </si>
  <si>
    <t>1.12.3</t>
  </si>
  <si>
    <t>25mm diameter water meter</t>
  </si>
  <si>
    <t>1.12.4</t>
  </si>
  <si>
    <t>25mm diameter brass gate valve with wheel and head, both ends female threaded</t>
  </si>
  <si>
    <t>1.12.5</t>
  </si>
  <si>
    <t>GI Nipples, 25mm diameter</t>
  </si>
  <si>
    <t>1.12.6</t>
  </si>
  <si>
    <r>
      <t>GI elbow 90</t>
    </r>
    <r>
      <rPr>
        <b/>
        <vertAlign val="superscript"/>
        <sz val="11"/>
        <rFont val="Arial Narrow"/>
        <family val="2"/>
      </rPr>
      <t>o</t>
    </r>
    <r>
      <rPr>
        <sz val="11"/>
        <rFont val="Arial Narrow"/>
        <family val="2"/>
      </rPr>
      <t>, 25mm diameter, both ends female threaded</t>
    </r>
  </si>
  <si>
    <t>1.12.7</t>
  </si>
  <si>
    <t>GI Tee, 25mm diameter, both ends female threaded</t>
  </si>
  <si>
    <t>1.12.8</t>
  </si>
  <si>
    <t>GI Tee, 3/4" diameter, both ends female threaded</t>
  </si>
  <si>
    <t>1.12.9</t>
  </si>
  <si>
    <t>GI couplings, 25mm diameter, both ends female threaded</t>
  </si>
  <si>
    <t>1.12.10</t>
  </si>
  <si>
    <t>GI reducers, DN 40mm to DN 25mm, both ends female threaded</t>
  </si>
  <si>
    <t>1.12.11</t>
  </si>
  <si>
    <t>GI reducers, DN 25mm to 3/4", both ends female threaded</t>
  </si>
  <si>
    <t>1.12.12</t>
  </si>
  <si>
    <t>Self closing tap or faucet, 3/4"</t>
  </si>
  <si>
    <t>TOTAL  OF 1 COMMUNAL WATER POINT</t>
  </si>
  <si>
    <t>Elevated water Tank</t>
  </si>
  <si>
    <t>N9.694349</t>
  </si>
  <si>
    <t>E 43.529349</t>
  </si>
  <si>
    <t>Excavation of all pipe trenches of the OD 63mm uPVC pipe, PN4  from Tank to the rural  kiosks, h = 0.4m, W= 0.4m and L=250m Price includes backfilling of trenches with selected and approved material and compaction to the satisfaction of the  engineer.</t>
  </si>
  <si>
    <t xml:space="preserve">Excavation of all pipe trenches of the  2" GI pipe from the tank to the  troughs ., L= 180, w=0.4, h=0.4m.Price includes backfilling of trenches with selected and approved material and compaction to the satisfaction of the  engineer. </t>
  </si>
  <si>
    <t>(Dimension: length 6m x width 4m x depth 2m) 48m Cubic and 6m Height Above Ground Level</t>
  </si>
  <si>
    <t>GRAND TOTALS OF 2 KIOSKS IN BOTOR BOREHOLE</t>
  </si>
  <si>
    <t>Construction of 2 new animal water troughs</t>
  </si>
  <si>
    <t xml:space="preserve">Excavation and backfilling with selected clay material around the pipe and above the 2" GI  pipe  from botor new Tank to the agro-pastrolist residents  length around 900m. Width of trench 0.4m at the depth and 0.4m </t>
  </si>
  <si>
    <t>water kiosk</t>
  </si>
  <si>
    <t xml:space="preserve">Supply and install PV combiner box with DC breakers:
OTDCP16, Circuit Breaker, 16Amp
OVR PV 40-1000 P, Surge Protection All necessary accessories for the full fuctional system, as per Engineers instructions.
</t>
  </si>
  <si>
    <t>Fencing WorksConstruction of Chain-link Fence m 40 by 40m</t>
  </si>
  <si>
    <t xml:space="preserve">BILL# 2: </t>
  </si>
  <si>
    <t>BILL #4</t>
  </si>
  <si>
    <t>Construction of two animal water trough in Botor Borehole</t>
  </si>
  <si>
    <t>BILL #5</t>
  </si>
  <si>
    <t>Total amount for the construction of two water troughs</t>
  </si>
  <si>
    <r>
      <t>m</t>
    </r>
    <r>
      <rPr>
        <vertAlign val="superscript"/>
        <sz val="11"/>
        <color theme="1"/>
        <rFont val="Arial Narrow"/>
        <family val="2"/>
      </rPr>
      <t>3</t>
    </r>
  </si>
  <si>
    <r>
      <t>M</t>
    </r>
    <r>
      <rPr>
        <vertAlign val="superscript"/>
        <sz val="11"/>
        <color rgb="FF000000"/>
        <rFont val="Arial Narrow"/>
        <family val="2"/>
      </rPr>
      <t>3</t>
    </r>
  </si>
  <si>
    <r>
      <t>M</t>
    </r>
    <r>
      <rPr>
        <vertAlign val="superscript"/>
        <sz val="11"/>
        <color rgb="FF000000"/>
        <rFont val="Arial Narrow"/>
        <family val="2"/>
      </rPr>
      <t>2</t>
    </r>
  </si>
  <si>
    <t>BOQ for Construction of Elevated water tank  in Botor</t>
  </si>
  <si>
    <t>Bill No 6: COMMUNAL WATER KIOSK  (3 TAPE EACH SIDE)</t>
  </si>
  <si>
    <t>COST SUMMARY OF BOREHOLE BOREHOLE REHAB</t>
  </si>
  <si>
    <t xml:space="preserve">borehole solar system </t>
  </si>
  <si>
    <t>Supply and Installation of  Solar System at One Borehole under BOTOR</t>
  </si>
  <si>
    <t xml:space="preserve">Water Piping System </t>
  </si>
  <si>
    <t>Construction of 2  new Water kiosks</t>
  </si>
  <si>
    <r>
      <rPr>
        <b/>
        <sz val="11"/>
        <rFont val="Arial Narrow"/>
        <family val="2"/>
      </rPr>
      <t>Solar PV module:</t>
    </r>
    <r>
      <rPr>
        <sz val="11"/>
        <rFont val="Arial Narrow"/>
        <family val="2"/>
      </rPr>
      <t xml:space="preserve">
Supply and install Solar PV (Anern mono photovoltaic Module) 540 Watt Peak, Maximum power voltage 40.1V and Maximum power current 10.1A.</t>
    </r>
  </si>
  <si>
    <r>
      <rPr>
        <b/>
        <sz val="11"/>
        <rFont val="Arial Narrow"/>
        <family val="2"/>
      </rPr>
      <t>Pump inverter:</t>
    </r>
    <r>
      <rPr>
        <sz val="11"/>
        <rFont val="Arial Narrow"/>
        <family val="2"/>
      </rPr>
      <t xml:space="preserve">
Supply and install fully configured RSI 3x380-440V IP66 40kW 8.0A, pump inverter.</t>
    </r>
  </si>
  <si>
    <r>
      <t>Supply and installation of  DC Wire double core for solar 1x10mm</t>
    </r>
    <r>
      <rPr>
        <vertAlign val="superscript"/>
        <sz val="11"/>
        <rFont val="Arial Narrow"/>
        <family val="2"/>
      </rPr>
      <t>2</t>
    </r>
    <r>
      <rPr>
        <sz val="11"/>
        <rFont val="Arial Narrow"/>
        <family val="2"/>
      </rPr>
      <t xml:space="preserve">.
</t>
    </r>
  </si>
  <si>
    <r>
      <rPr>
        <b/>
        <sz val="11"/>
        <rFont val="Arial Narrow"/>
        <family val="2"/>
      </rPr>
      <t>Distribution pipeline:</t>
    </r>
    <r>
      <rPr>
        <sz val="11"/>
        <rFont val="Arial Narrow"/>
        <family val="2"/>
      </rPr>
      <t xml:space="preserve"> Supply and install  class B 1.5'' GI pipe with all necessary fittings from the gravity mains to the communal water point </t>
    </r>
  </si>
  <si>
    <r>
      <rPr>
        <b/>
        <sz val="11"/>
        <rFont val="Arial Narrow"/>
        <family val="2"/>
      </rPr>
      <t>Animal Trough pipes</t>
    </r>
    <r>
      <rPr>
        <sz val="11"/>
        <rFont val="Arial Narrow"/>
        <family val="2"/>
      </rPr>
      <t>: supply and install a class B 2" GI  pipe from the Water tank to the animal troughs and rural kiosk with necessary valves,  the pipe is from the shallow well to the  water tank . The system should  include all fittings (like tees, Sockets , gate valves, plug, unions, reducer, adaptors, elbows etc) including the bypass pipe as per the drawings</t>
    </r>
  </si>
  <si>
    <r>
      <rPr>
        <b/>
        <sz val="12"/>
        <rFont val="Noto Serif"/>
        <family val="1"/>
      </rPr>
      <t>(CONTRACTOR)</t>
    </r>
    <r>
      <rPr>
        <sz val="12"/>
        <rFont val="Noto Serif"/>
        <family val="1"/>
      </rPr>
      <t xml:space="preserve"> …………………………………………………………………………………</t>
    </r>
  </si>
  <si>
    <t>Signature: …………………………………………………………………………………….............</t>
  </si>
  <si>
    <t>Address: …………………………………………………………………………………….............</t>
  </si>
  <si>
    <t>Tel No: ………………………………………………………………………………………….........</t>
  </si>
  <si>
    <t>Date: ……………………………………………………………………………………………………</t>
  </si>
  <si>
    <t>Stamp: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</si>
</sst>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_-* #,##0.00_-;\-* #,##0.00_-;_-* &quot;-&quot;??_-;_-@_-"/>
    <numFmt numFmtId="165" formatCode="_-&quot;RM&quot;* #,##0.00_-;\-&quot;RM&quot;* #,##0.00_-;_-&quot;RM&quot;* &quot;-&quot;??_-;_-@_-"/>
    <numFmt numFmtId="166" formatCode="_(* #,##0.0_);_(* \(#,##0.0\);_(* &quot;-&quot;??_);_(@_)"/>
    <numFmt numFmtId="167" formatCode="[$$-409]#,##0.00"/>
    <numFmt numFmtId="168" formatCode="_([$$-409]* #,##0.00_);_([$$-409]* \(#,##0.00\);_([$$-409]* &quot;-&quot;??_);_(@_)"/>
    <numFmt numFmtId="169" formatCode="0.0"/>
  </numFmts>
  <fonts count="34" x14ac:knownFonts="1">
    <font>
      <sz val="11"/>
      <color theme="1"/>
      <name val="Calibri"/>
      <family val="2"/>
      <scheme val="minor"/>
    </font>
    <font>
      <sz val="11"/>
      <color theme="1"/>
      <name val="Calibri"/>
      <family val="2"/>
      <scheme val="minor"/>
    </font>
    <font>
      <b/>
      <sz val="12"/>
      <color theme="1"/>
      <name val="Maiandra GD"/>
      <family val="2"/>
    </font>
    <font>
      <sz val="10"/>
      <name val="Arial"/>
      <family val="2"/>
    </font>
    <font>
      <sz val="12"/>
      <color theme="1"/>
      <name val="Maiandra GD"/>
      <family val="2"/>
    </font>
    <font>
      <sz val="12"/>
      <color theme="1"/>
      <name val="Lato Medium"/>
      <family val="2"/>
    </font>
    <font>
      <b/>
      <sz val="13"/>
      <color theme="1"/>
      <name val="Lato Medium"/>
      <family val="2"/>
    </font>
    <font>
      <b/>
      <sz val="12"/>
      <color theme="1"/>
      <name val="Lato Medium"/>
      <family val="2"/>
    </font>
    <font>
      <b/>
      <sz val="12"/>
      <name val="Lato Medium"/>
      <family val="2"/>
    </font>
    <font>
      <b/>
      <sz val="10"/>
      <color theme="1"/>
      <name val="Arial"/>
      <family val="2"/>
    </font>
    <font>
      <b/>
      <sz val="12"/>
      <color theme="1"/>
      <name val="Arial"/>
      <family val="2"/>
    </font>
    <font>
      <b/>
      <sz val="12"/>
      <color theme="0"/>
      <name val="Arial"/>
      <family val="2"/>
    </font>
    <font>
      <b/>
      <sz val="11.5"/>
      <color rgb="FFC00000"/>
      <name val="Lato Medium"/>
      <family val="2"/>
    </font>
    <font>
      <sz val="11.5"/>
      <color rgb="FFC00000"/>
      <name val="Lato Medium"/>
      <family val="2"/>
    </font>
    <font>
      <b/>
      <sz val="11"/>
      <name val="Arial Narrow"/>
      <family val="2"/>
    </font>
    <font>
      <sz val="11"/>
      <name val="Arial Narrow"/>
      <family val="2"/>
    </font>
    <font>
      <vertAlign val="superscript"/>
      <sz val="11"/>
      <name val="Arial Narrow"/>
      <family val="2"/>
    </font>
    <font>
      <b/>
      <i/>
      <sz val="11"/>
      <name val="Arial Narrow"/>
      <family val="2"/>
    </font>
    <font>
      <sz val="11"/>
      <color rgb="FF000000"/>
      <name val="Arial Narrow"/>
      <family val="2"/>
    </font>
    <font>
      <b/>
      <vertAlign val="superscript"/>
      <sz val="11"/>
      <name val="Arial Narrow"/>
      <family val="2"/>
    </font>
    <font>
      <b/>
      <sz val="11.5"/>
      <color theme="1"/>
      <name val="Arial Narrow"/>
      <family val="2"/>
    </font>
    <font>
      <sz val="11.5"/>
      <color theme="1"/>
      <name val="Arial Narrow"/>
      <family val="2"/>
    </font>
    <font>
      <b/>
      <sz val="11.5"/>
      <name val="Arial Narrow"/>
      <family val="2"/>
    </font>
    <font>
      <sz val="11"/>
      <color theme="1"/>
      <name val="Arial Narrow"/>
      <family val="2"/>
    </font>
    <font>
      <b/>
      <sz val="11.5"/>
      <color theme="0"/>
      <name val="Arial Narrow"/>
      <family val="2"/>
    </font>
    <font>
      <vertAlign val="superscript"/>
      <sz val="11"/>
      <color theme="1"/>
      <name val="Arial Narrow"/>
      <family val="2"/>
    </font>
    <font>
      <vertAlign val="superscript"/>
      <sz val="11"/>
      <color rgb="FF000000"/>
      <name val="Arial Narrow"/>
      <family val="2"/>
    </font>
    <font>
      <b/>
      <sz val="11"/>
      <color theme="1"/>
      <name val="Arial Narrow"/>
      <family val="2"/>
    </font>
    <font>
      <b/>
      <sz val="14"/>
      <name val="Arial Narrow"/>
      <family val="2"/>
    </font>
    <font>
      <b/>
      <sz val="11"/>
      <name val="Arial"/>
      <family val="2"/>
    </font>
    <font>
      <b/>
      <sz val="11"/>
      <color theme="1"/>
      <name val="Arial"/>
      <family val="2"/>
    </font>
    <font>
      <sz val="14"/>
      <color theme="1"/>
      <name val="Noto Serif"/>
      <family val="1"/>
    </font>
    <font>
      <sz val="12"/>
      <name val="Noto Serif"/>
      <family val="1"/>
    </font>
    <font>
      <b/>
      <sz val="12"/>
      <name val="Noto Serif"/>
      <family val="1"/>
    </font>
  </fonts>
  <fills count="12">
    <fill>
      <patternFill patternType="none"/>
    </fill>
    <fill>
      <patternFill patternType="gray125"/>
    </fill>
    <fill>
      <patternFill patternType="solid">
        <fgColor rgb="FFFFFFFF"/>
        <bgColor indexed="64"/>
      </patternFill>
    </fill>
    <fill>
      <patternFill patternType="solid">
        <fgColor theme="4" tint="0.59999389629810485"/>
        <bgColor indexed="64"/>
      </patternFill>
    </fill>
    <fill>
      <patternFill patternType="solid">
        <fgColor rgb="FFFFFF00"/>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0080A5"/>
        <bgColor indexed="64"/>
      </patternFill>
    </fill>
    <fill>
      <patternFill patternType="solid">
        <fgColor theme="4" tint="0.39997558519241921"/>
        <bgColor indexed="64"/>
      </patternFill>
    </fill>
    <fill>
      <patternFill patternType="solid">
        <fgColor theme="4" tint="0.79998168889431442"/>
        <bgColor indexed="64"/>
      </patternFill>
    </fill>
  </fills>
  <borders count="22">
    <border>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style="double">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style="medium">
        <color auto="1"/>
      </right>
      <top/>
      <bottom/>
      <diagonal/>
    </border>
    <border>
      <left style="medium">
        <color auto="1"/>
      </left>
      <right/>
      <top/>
      <bottom/>
      <diagonal/>
    </border>
    <border>
      <left style="thin">
        <color indexed="64"/>
      </left>
      <right/>
      <top/>
      <bottom style="medium">
        <color indexed="64"/>
      </bottom>
      <diagonal/>
    </border>
    <border>
      <left/>
      <right/>
      <top/>
      <bottom style="medium">
        <color auto="1"/>
      </bottom>
      <diagonal/>
    </border>
  </borders>
  <cellStyleXfs count="9">
    <xf numFmtId="0" fontId="0" fillId="0" borderId="0"/>
    <xf numFmtId="44" fontId="1" fillId="0" borderId="0" applyFont="0" applyFill="0" applyBorder="0" applyAlignment="0" applyProtection="0"/>
    <xf numFmtId="43" fontId="3" fillId="0" borderId="0" applyFont="0" applyFill="0" applyBorder="0" applyAlignment="0" applyProtection="0"/>
    <xf numFmtId="0" fontId="3" fillId="0" borderId="0"/>
    <xf numFmtId="164" fontId="3" fillId="0" borderId="0" applyFont="0" applyFill="0" applyBorder="0" applyAlignment="0" applyProtection="0"/>
    <xf numFmtId="165" fontId="1" fillId="0" borderId="0" applyFont="0" applyFill="0" applyBorder="0" applyAlignment="0" applyProtection="0"/>
    <xf numFmtId="164" fontId="3" fillId="0" borderId="0" applyFont="0" applyFill="0" applyBorder="0" applyAlignment="0" applyProtection="0"/>
    <xf numFmtId="43" fontId="1" fillId="0" borderId="0" applyFont="0" applyFill="0" applyBorder="0" applyAlignment="0" applyProtection="0"/>
    <xf numFmtId="0" fontId="3" fillId="0" borderId="0"/>
  </cellStyleXfs>
  <cellXfs count="161">
    <xf numFmtId="0" fontId="0" fillId="0" borderId="0" xfId="0"/>
    <xf numFmtId="0" fontId="5" fillId="0" borderId="0" xfId="0" applyFont="1" applyAlignment="1">
      <alignment horizontal="left"/>
    </xf>
    <xf numFmtId="166" fontId="5" fillId="0" borderId="0" xfId="0" applyNumberFormat="1" applyFont="1" applyAlignment="1">
      <alignment horizontal="left"/>
    </xf>
    <xf numFmtId="44" fontId="5" fillId="0" borderId="0" xfId="0" applyNumberFormat="1" applyFont="1" applyAlignment="1">
      <alignment horizontal="left"/>
    </xf>
    <xf numFmtId="0" fontId="5" fillId="10" borderId="0" xfId="0" applyFont="1" applyFill="1" applyAlignment="1">
      <alignment horizontal="center"/>
    </xf>
    <xf numFmtId="0" fontId="18" fillId="0" borderId="8" xfId="0" applyFont="1" applyBorder="1" applyAlignment="1">
      <alignment horizontal="center" vertical="top" wrapText="1"/>
    </xf>
    <xf numFmtId="0" fontId="18" fillId="0" borderId="8" xfId="0" applyFont="1" applyBorder="1" applyAlignment="1">
      <alignment vertical="top" wrapText="1"/>
    </xf>
    <xf numFmtId="0" fontId="18" fillId="0" borderId="8" xfId="0" applyFont="1" applyBorder="1" applyAlignment="1">
      <alignment horizontal="center" vertical="top"/>
    </xf>
    <xf numFmtId="44" fontId="23" fillId="0" borderId="8" xfId="1" applyFont="1" applyBorder="1" applyAlignment="1" applyProtection="1">
      <alignment horizontal="center" vertical="top"/>
      <protection locked="0"/>
    </xf>
    <xf numFmtId="0" fontId="20" fillId="5" borderId="8" xfId="0" applyFont="1" applyFill="1" applyBorder="1" applyAlignment="1">
      <alignment horizontal="left"/>
    </xf>
    <xf numFmtId="0" fontId="20" fillId="5" borderId="8" xfId="0" applyFont="1" applyFill="1" applyBorder="1" applyAlignment="1">
      <alignment horizontal="center"/>
    </xf>
    <xf numFmtId="166" fontId="20" fillId="5" borderId="8" xfId="0" applyNumberFormat="1" applyFont="1" applyFill="1" applyBorder="1" applyAlignment="1">
      <alignment horizontal="left"/>
    </xf>
    <xf numFmtId="44" fontId="20" fillId="5" borderId="8" xfId="0" applyNumberFormat="1" applyFont="1" applyFill="1" applyBorder="1" applyAlignment="1">
      <alignment horizontal="left"/>
    </xf>
    <xf numFmtId="0" fontId="5" fillId="0" borderId="8" xfId="0" applyFont="1" applyBorder="1" applyAlignment="1">
      <alignment horizontal="left"/>
    </xf>
    <xf numFmtId="0" fontId="9" fillId="8" borderId="8" xfId="0" applyFont="1" applyFill="1" applyBorder="1" applyAlignment="1">
      <alignment horizontal="center" vertical="center" wrapText="1"/>
    </xf>
    <xf numFmtId="167" fontId="9" fillId="8" borderId="8" xfId="0" applyNumberFormat="1" applyFont="1" applyFill="1" applyBorder="1" applyAlignment="1">
      <alignment horizontal="center" vertical="center" wrapText="1"/>
    </xf>
    <xf numFmtId="44" fontId="5" fillId="0" borderId="12" xfId="0" applyNumberFormat="1" applyFont="1" applyBorder="1" applyAlignment="1">
      <alignment horizontal="left"/>
    </xf>
    <xf numFmtId="0" fontId="22" fillId="8" borderId="8" xfId="0" applyFont="1" applyFill="1" applyBorder="1"/>
    <xf numFmtId="0" fontId="24" fillId="9" borderId="8" xfId="0" applyFont="1" applyFill="1" applyBorder="1" applyAlignment="1">
      <alignment horizontal="center" vertical="top" wrapText="1"/>
    </xf>
    <xf numFmtId="0" fontId="24" fillId="9" borderId="8" xfId="0" applyFont="1" applyFill="1" applyBorder="1" applyAlignment="1">
      <alignment horizontal="center" vertical="center" wrapText="1"/>
    </xf>
    <xf numFmtId="167" fontId="24" fillId="9" borderId="8" xfId="0" applyNumberFormat="1" applyFont="1" applyFill="1" applyBorder="1" applyAlignment="1">
      <alignment horizontal="center" vertical="center" wrapText="1"/>
    </xf>
    <xf numFmtId="0" fontId="18" fillId="2" borderId="8" xfId="0" applyFont="1" applyFill="1" applyBorder="1" applyAlignment="1">
      <alignment horizontal="center" vertical="top" wrapText="1"/>
    </xf>
    <xf numFmtId="0" fontId="18" fillId="2" borderId="8" xfId="0" applyFont="1" applyFill="1" applyBorder="1" applyAlignment="1">
      <alignment vertical="top" wrapText="1"/>
    </xf>
    <xf numFmtId="0" fontId="23" fillId="0" borderId="8" xfId="0" applyFont="1" applyBorder="1" applyAlignment="1">
      <alignment horizontal="center" vertical="top"/>
    </xf>
    <xf numFmtId="44" fontId="18" fillId="2" borderId="8" xfId="1" applyFont="1" applyFill="1" applyBorder="1" applyAlignment="1" applyProtection="1">
      <alignment horizontal="center" vertical="top" wrapText="1"/>
      <protection locked="0"/>
    </xf>
    <xf numFmtId="0" fontId="23" fillId="0" borderId="8" xfId="0" applyFont="1" applyBorder="1" applyAlignment="1">
      <alignment vertical="top" wrapText="1"/>
    </xf>
    <xf numFmtId="2" fontId="18" fillId="2" borderId="8" xfId="0" applyNumberFormat="1" applyFont="1" applyFill="1" applyBorder="1" applyAlignment="1">
      <alignment horizontal="center" vertical="top" wrapText="1"/>
    </xf>
    <xf numFmtId="0" fontId="21" fillId="8" borderId="8" xfId="0" applyFont="1" applyFill="1" applyBorder="1"/>
    <xf numFmtId="0" fontId="15" fillId="0" borderId="8" xfId="0" applyFont="1" applyBorder="1" applyAlignment="1">
      <alignment horizontal="center" vertical="top"/>
    </xf>
    <xf numFmtId="0" fontId="15" fillId="0" borderId="8" xfId="0" applyFont="1" applyBorder="1" applyAlignment="1">
      <alignment horizontal="left" vertical="top" wrapText="1"/>
    </xf>
    <xf numFmtId="0" fontId="15" fillId="0" borderId="8" xfId="0" applyFont="1" applyBorder="1" applyAlignment="1">
      <alignment horizontal="center" vertical="center"/>
    </xf>
    <xf numFmtId="0" fontId="15" fillId="0" borderId="8" xfId="0" applyFont="1" applyBorder="1" applyAlignment="1">
      <alignment horizontal="right" vertical="center"/>
    </xf>
    <xf numFmtId="44" fontId="15" fillId="0" borderId="8" xfId="1" applyFont="1" applyFill="1" applyBorder="1" applyAlignment="1">
      <alignment horizontal="left" vertical="center"/>
    </xf>
    <xf numFmtId="44" fontId="15" fillId="0" borderId="8" xfId="1" applyFont="1" applyFill="1" applyBorder="1" applyAlignment="1">
      <alignment vertical="top" wrapText="1"/>
    </xf>
    <xf numFmtId="0" fontId="15" fillId="6" borderId="8" xfId="0" applyFont="1" applyFill="1" applyBorder="1" applyAlignment="1">
      <alignment horizontal="center" vertical="top"/>
    </xf>
    <xf numFmtId="0" fontId="14" fillId="6" borderId="8" xfId="0" applyFont="1" applyFill="1" applyBorder="1" applyAlignment="1">
      <alignment horizontal="center" vertical="center"/>
    </xf>
    <xf numFmtId="43" fontId="14" fillId="8" borderId="8" xfId="7" applyFont="1" applyFill="1" applyBorder="1" applyAlignment="1">
      <alignment horizontal="center" vertical="center"/>
    </xf>
    <xf numFmtId="0" fontId="14" fillId="8" borderId="8" xfId="0" applyFont="1" applyFill="1" applyBorder="1" applyAlignment="1">
      <alignment horizontal="center" vertical="center" wrapText="1"/>
    </xf>
    <xf numFmtId="0" fontId="14" fillId="8" borderId="8" xfId="0" applyFont="1" applyFill="1" applyBorder="1" applyAlignment="1">
      <alignment horizontal="center" vertical="center"/>
    </xf>
    <xf numFmtId="168" fontId="14" fillId="8" borderId="8" xfId="7" applyNumberFormat="1" applyFont="1" applyFill="1" applyBorder="1" applyAlignment="1">
      <alignment horizontal="center" vertical="center" wrapText="1"/>
    </xf>
    <xf numFmtId="0" fontId="15" fillId="8" borderId="8" xfId="0" applyFont="1" applyFill="1" applyBorder="1" applyAlignment="1">
      <alignment horizontal="center" vertical="center"/>
    </xf>
    <xf numFmtId="169" fontId="15" fillId="8" borderId="8" xfId="4" applyNumberFormat="1" applyFont="1" applyFill="1" applyBorder="1" applyAlignment="1">
      <alignment horizontal="center" vertical="center"/>
    </xf>
    <xf numFmtId="168" fontId="15" fillId="8" borderId="8" xfId="7" applyNumberFormat="1" applyFont="1" applyFill="1" applyBorder="1" applyAlignment="1">
      <alignment horizontal="center" vertical="center"/>
    </xf>
    <xf numFmtId="169" fontId="15" fillId="0" borderId="8" xfId="0" applyNumberFormat="1" applyFont="1" applyBorder="1" applyAlignment="1">
      <alignment horizontal="center" vertical="center"/>
    </xf>
    <xf numFmtId="0" fontId="14" fillId="0" borderId="8" xfId="0" applyFont="1" applyBorder="1" applyAlignment="1">
      <alignment horizontal="justify" vertical="center" wrapText="1"/>
    </xf>
    <xf numFmtId="169" fontId="15" fillId="0" borderId="8" xfId="4" applyNumberFormat="1" applyFont="1" applyBorder="1" applyAlignment="1">
      <alignment horizontal="center" vertical="center"/>
    </xf>
    <xf numFmtId="168" fontId="15" fillId="0" borderId="8" xfId="7" applyNumberFormat="1" applyFont="1" applyFill="1" applyBorder="1" applyAlignment="1">
      <alignment horizontal="center" vertical="center"/>
    </xf>
    <xf numFmtId="168" fontId="15" fillId="0" borderId="8" xfId="7" applyNumberFormat="1" applyFont="1" applyBorder="1" applyAlignment="1">
      <alignment horizontal="center" vertical="center"/>
    </xf>
    <xf numFmtId="2" fontId="15" fillId="0" borderId="8" xfId="0" applyNumberFormat="1" applyFont="1" applyBorder="1" applyAlignment="1">
      <alignment horizontal="center" vertical="center"/>
    </xf>
    <xf numFmtId="0" fontId="15" fillId="0" borderId="8" xfId="0" applyFont="1" applyBorder="1" applyAlignment="1">
      <alignment horizontal="justify" vertical="center" wrapText="1"/>
    </xf>
    <xf numFmtId="168" fontId="15" fillId="0" borderId="8" xfId="7" applyNumberFormat="1" applyFont="1" applyFill="1" applyBorder="1" applyAlignment="1" applyProtection="1">
      <alignment horizontal="center" vertical="center"/>
      <protection locked="0"/>
    </xf>
    <xf numFmtId="169" fontId="15" fillId="0" borderId="8" xfId="0" quotePrefix="1" applyNumberFormat="1" applyFont="1" applyBorder="1" applyAlignment="1">
      <alignment horizontal="center" vertical="center"/>
    </xf>
    <xf numFmtId="168" fontId="15" fillId="0" borderId="8" xfId="7" applyNumberFormat="1" applyFont="1" applyFill="1" applyBorder="1" applyAlignment="1" applyProtection="1">
      <alignment horizontal="center" vertical="center"/>
    </xf>
    <xf numFmtId="0" fontId="17" fillId="0" borderId="8" xfId="0" applyFont="1" applyBorder="1" applyAlignment="1">
      <alignment horizontal="justify" vertical="center" wrapText="1"/>
    </xf>
    <xf numFmtId="168" fontId="18" fillId="0" borderId="8" xfId="7" applyNumberFormat="1" applyFont="1" applyFill="1" applyBorder="1" applyAlignment="1" applyProtection="1">
      <alignment horizontal="center" vertical="center"/>
      <protection locked="0"/>
    </xf>
    <xf numFmtId="0" fontId="4" fillId="6" borderId="8" xfId="0" applyFont="1" applyFill="1" applyBorder="1"/>
    <xf numFmtId="0" fontId="5" fillId="6" borderId="8" xfId="0" applyFont="1" applyFill="1" applyBorder="1"/>
    <xf numFmtId="0" fontId="15" fillId="0" borderId="8" xfId="0" applyFont="1" applyBorder="1" applyAlignment="1">
      <alignment horizontal="center" vertical="center" wrapText="1"/>
    </xf>
    <xf numFmtId="0" fontId="28" fillId="8" borderId="8" xfId="0" applyFont="1" applyFill="1" applyBorder="1" applyAlignment="1">
      <alignment horizontal="justify" vertical="center" wrapText="1"/>
    </xf>
    <xf numFmtId="0" fontId="9" fillId="10" borderId="8" xfId="0" applyFont="1" applyFill="1" applyBorder="1" applyAlignment="1">
      <alignment horizontal="left"/>
    </xf>
    <xf numFmtId="0" fontId="27" fillId="8" borderId="8" xfId="0" applyFont="1" applyFill="1" applyBorder="1" applyAlignment="1">
      <alignment horizontal="center" vertical="center"/>
    </xf>
    <xf numFmtId="0" fontId="27" fillId="8" borderId="8" xfId="0" applyFont="1" applyFill="1" applyBorder="1" applyAlignment="1">
      <alignment vertical="center"/>
    </xf>
    <xf numFmtId="0" fontId="27" fillId="0" borderId="8" xfId="0" applyFont="1" applyBorder="1" applyAlignment="1">
      <alignment horizontal="left" vertical="center"/>
    </xf>
    <xf numFmtId="0" fontId="23" fillId="0" borderId="8" xfId="0" applyFont="1" applyBorder="1" applyAlignment="1">
      <alignment horizontal="left" vertical="center"/>
    </xf>
    <xf numFmtId="0" fontId="23" fillId="0" borderId="8" xfId="0" applyFont="1" applyBorder="1" applyAlignment="1">
      <alignment horizontal="left" vertical="center" wrapText="1"/>
    </xf>
    <xf numFmtId="0" fontId="27" fillId="8" borderId="8" xfId="0" applyFont="1" applyFill="1" applyBorder="1" applyAlignment="1">
      <alignment horizontal="left"/>
    </xf>
    <xf numFmtId="0" fontId="27" fillId="8" borderId="8" xfId="0" applyFont="1" applyFill="1" applyBorder="1" applyAlignment="1">
      <alignment horizontal="center" wrapText="1"/>
    </xf>
    <xf numFmtId="0" fontId="23" fillId="0" borderId="8" xfId="0" applyFont="1" applyBorder="1" applyAlignment="1">
      <alignment horizontal="left"/>
    </xf>
    <xf numFmtId="166" fontId="23" fillId="0" borderId="8" xfId="0" applyNumberFormat="1" applyFont="1" applyBorder="1" applyAlignment="1">
      <alignment horizontal="left"/>
    </xf>
    <xf numFmtId="44" fontId="23" fillId="0" borderId="8" xfId="0" applyNumberFormat="1" applyFont="1" applyBorder="1" applyAlignment="1">
      <alignment horizontal="left"/>
    </xf>
    <xf numFmtId="44" fontId="23" fillId="0" borderId="8" xfId="0" applyNumberFormat="1" applyFont="1" applyBorder="1" applyAlignment="1" applyProtection="1">
      <alignment vertical="top"/>
      <protection locked="0"/>
    </xf>
    <xf numFmtId="0" fontId="14" fillId="6" borderId="8" xfId="0" applyFont="1" applyFill="1" applyBorder="1" applyAlignment="1">
      <alignment horizontal="left"/>
    </xf>
    <xf numFmtId="43" fontId="15" fillId="0" borderId="8" xfId="0" applyNumberFormat="1" applyFont="1" applyBorder="1" applyAlignment="1">
      <alignment horizontal="center" vertical="center"/>
    </xf>
    <xf numFmtId="44" fontId="23" fillId="0" borderId="8" xfId="0" applyNumberFormat="1" applyFont="1" applyBorder="1" applyAlignment="1" applyProtection="1">
      <alignment horizontal="center" vertical="center"/>
      <protection locked="0"/>
    </xf>
    <xf numFmtId="43" fontId="15" fillId="0" borderId="8" xfId="0" applyNumberFormat="1" applyFont="1" applyBorder="1" applyAlignment="1">
      <alignment horizontal="center" vertical="top"/>
    </xf>
    <xf numFmtId="0" fontId="15" fillId="0" borderId="8" xfId="0" applyFont="1" applyBorder="1" applyAlignment="1">
      <alignment horizontal="center" vertical="top" wrapText="1"/>
    </xf>
    <xf numFmtId="0" fontId="14" fillId="0" borderId="8" xfId="0" applyFont="1" applyBorder="1" applyAlignment="1">
      <alignment horizontal="center" vertical="top"/>
    </xf>
    <xf numFmtId="0" fontId="14" fillId="0" borderId="8" xfId="0" applyFont="1" applyBorder="1" applyAlignment="1">
      <alignment vertical="top"/>
    </xf>
    <xf numFmtId="0" fontId="15" fillId="0" borderId="8" xfId="0" applyFont="1" applyBorder="1" applyAlignment="1">
      <alignment vertical="top" wrapText="1"/>
    </xf>
    <xf numFmtId="0" fontId="14" fillId="0" borderId="8" xfId="0" applyFont="1" applyBorder="1" applyAlignment="1">
      <alignment vertical="top" wrapText="1"/>
    </xf>
    <xf numFmtId="1" fontId="15" fillId="0" borderId="8" xfId="0" applyNumberFormat="1" applyFont="1" applyBorder="1" applyAlignment="1">
      <alignment horizontal="center" vertical="top"/>
    </xf>
    <xf numFmtId="0" fontId="14" fillId="6" borderId="8" xfId="0" applyFont="1" applyFill="1" applyBorder="1" applyAlignment="1">
      <alignment horizontal="left" vertical="top" wrapText="1"/>
    </xf>
    <xf numFmtId="43" fontId="15" fillId="6" borderId="8" xfId="2" applyFont="1" applyFill="1" applyBorder="1" applyAlignment="1">
      <alignment horizontal="center" vertical="top"/>
    </xf>
    <xf numFmtId="0" fontId="31" fillId="0" borderId="16" xfId="0" applyFont="1" applyBorder="1" applyAlignment="1">
      <alignment vertical="center"/>
    </xf>
    <xf numFmtId="0" fontId="32" fillId="0" borderId="4" xfId="0" applyFont="1" applyBorder="1" applyAlignment="1">
      <alignment horizontal="left" indent="1"/>
    </xf>
    <xf numFmtId="0" fontId="31" fillId="0" borderId="4" xfId="0" applyFont="1" applyBorder="1" applyAlignment="1">
      <alignment horizontal="center"/>
    </xf>
    <xf numFmtId="0" fontId="31" fillId="0" borderId="4" xfId="0" applyFont="1" applyBorder="1" applyAlignment="1">
      <alignment horizontal="center" vertical="center"/>
    </xf>
    <xf numFmtId="0" fontId="31" fillId="0" borderId="5" xfId="0" applyFont="1" applyBorder="1" applyAlignment="1">
      <alignment horizontal="center"/>
    </xf>
    <xf numFmtId="0" fontId="31" fillId="0" borderId="17" xfId="0" applyFont="1" applyBorder="1" applyAlignment="1">
      <alignment vertical="center"/>
    </xf>
    <xf numFmtId="0" fontId="32" fillId="0" borderId="0" xfId="0" applyFont="1" applyAlignment="1">
      <alignment horizontal="left" indent="1"/>
    </xf>
    <xf numFmtId="0" fontId="31" fillId="0" borderId="0" xfId="0" applyFont="1" applyAlignment="1">
      <alignment horizontal="center"/>
    </xf>
    <xf numFmtId="0" fontId="31" fillId="0" borderId="0" xfId="0" applyFont="1" applyAlignment="1">
      <alignment horizontal="center" vertical="center"/>
    </xf>
    <xf numFmtId="0" fontId="31" fillId="0" borderId="18" xfId="0" applyFont="1" applyBorder="1"/>
    <xf numFmtId="0" fontId="32" fillId="0" borderId="11" xfId="0" applyFont="1" applyBorder="1" applyAlignment="1">
      <alignment horizontal="left" indent="1"/>
    </xf>
    <xf numFmtId="0" fontId="31" fillId="0" borderId="19" xfId="0" applyFont="1" applyBorder="1" applyAlignment="1">
      <alignment vertical="center"/>
    </xf>
    <xf numFmtId="0" fontId="32" fillId="0" borderId="10" xfId="0" applyFont="1" applyBorder="1" applyAlignment="1">
      <alignment horizontal="left" indent="1"/>
    </xf>
    <xf numFmtId="0" fontId="32" fillId="0" borderId="9" xfId="0" applyFont="1" applyBorder="1" applyAlignment="1">
      <alignment horizontal="left" indent="1"/>
    </xf>
    <xf numFmtId="0" fontId="33" fillId="0" borderId="10" xfId="0" applyFont="1" applyBorder="1" applyAlignment="1">
      <alignment horizontal="left" indent="1"/>
    </xf>
    <xf numFmtId="0" fontId="31" fillId="0" borderId="6" xfId="0" applyFont="1" applyBorder="1" applyAlignment="1">
      <alignment vertical="center"/>
    </xf>
    <xf numFmtId="0" fontId="32" fillId="0" borderId="20" xfId="0" applyFont="1" applyBorder="1" applyAlignment="1">
      <alignment horizontal="left" indent="1"/>
    </xf>
    <xf numFmtId="0" fontId="31" fillId="0" borderId="21" xfId="0" applyFont="1" applyBorder="1" applyAlignment="1">
      <alignment horizontal="center"/>
    </xf>
    <xf numFmtId="0" fontId="31" fillId="0" borderId="21" xfId="0" applyFont="1" applyBorder="1" applyAlignment="1">
      <alignment horizontal="center" vertical="center"/>
    </xf>
    <xf numFmtId="0" fontId="31" fillId="0" borderId="7" xfId="0" applyFont="1" applyBorder="1"/>
    <xf numFmtId="43" fontId="23" fillId="0" borderId="8" xfId="7" applyFont="1" applyBorder="1" applyAlignment="1">
      <alignment horizontal="left"/>
    </xf>
    <xf numFmtId="43" fontId="23" fillId="0" borderId="8" xfId="7" applyFont="1" applyBorder="1" applyAlignment="1">
      <alignment vertical="top" wrapText="1"/>
    </xf>
    <xf numFmtId="43" fontId="27" fillId="6" borderId="8" xfId="7" applyFont="1" applyFill="1" applyBorder="1" applyAlignment="1">
      <alignment horizontal="left"/>
    </xf>
    <xf numFmtId="43" fontId="23" fillId="0" borderId="8" xfId="7" applyFont="1" applyBorder="1" applyAlignment="1">
      <alignment horizontal="center" vertical="center" wrapText="1"/>
    </xf>
    <xf numFmtId="43" fontId="30" fillId="6" borderId="8" xfId="7" applyFont="1" applyFill="1" applyBorder="1"/>
    <xf numFmtId="43" fontId="15" fillId="0" borderId="8" xfId="7" applyFont="1" applyBorder="1" applyAlignment="1">
      <alignment horizontal="center" vertical="top"/>
    </xf>
    <xf numFmtId="43" fontId="23" fillId="0" borderId="8" xfId="7" applyFont="1" applyBorder="1" applyAlignment="1">
      <alignment horizontal="right" vertical="top" wrapText="1"/>
    </xf>
    <xf numFmtId="43" fontId="14" fillId="6" borderId="8" xfId="7" applyFont="1" applyFill="1" applyBorder="1" applyAlignment="1">
      <alignment horizontal="center" vertical="top"/>
    </xf>
    <xf numFmtId="43" fontId="15" fillId="0" borderId="8" xfId="7" applyFont="1" applyBorder="1" applyAlignment="1">
      <alignment horizontal="right" vertical="center"/>
    </xf>
    <xf numFmtId="43" fontId="14" fillId="6" borderId="8" xfId="7" applyFont="1" applyFill="1" applyBorder="1" applyAlignment="1">
      <alignment horizontal="right" vertical="center"/>
    </xf>
    <xf numFmtId="43" fontId="23" fillId="0" borderId="8" xfId="7" applyFont="1" applyBorder="1" applyAlignment="1" applyProtection="1">
      <alignment horizontal="right" vertical="top" wrapText="1"/>
    </xf>
    <xf numFmtId="43" fontId="15" fillId="0" borderId="8" xfId="7" applyFont="1" applyBorder="1" applyAlignment="1">
      <alignment horizontal="center" vertical="center"/>
    </xf>
    <xf numFmtId="43" fontId="14" fillId="4" borderId="8" xfId="7" applyFont="1" applyFill="1" applyBorder="1" applyAlignment="1">
      <alignment vertical="center"/>
    </xf>
    <xf numFmtId="43" fontId="2" fillId="6" borderId="8" xfId="7" applyFont="1" applyFill="1" applyBorder="1"/>
    <xf numFmtId="43" fontId="23" fillId="0" borderId="8" xfId="7" applyFont="1" applyBorder="1" applyAlignment="1">
      <alignment horizontal="left" vertical="center"/>
    </xf>
    <xf numFmtId="0" fontId="10" fillId="10" borderId="8" xfId="0" applyFont="1" applyFill="1" applyBorder="1" applyAlignment="1">
      <alignment horizontal="center" vertical="center"/>
    </xf>
    <xf numFmtId="0" fontId="11" fillId="10" borderId="8" xfId="0" applyFont="1" applyFill="1" applyBorder="1" applyAlignment="1">
      <alignment horizontal="center" vertical="center"/>
    </xf>
    <xf numFmtId="0" fontId="6" fillId="3" borderId="2"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29" fillId="6" borderId="8" xfId="0" applyFont="1" applyFill="1" applyBorder="1" applyAlignment="1">
      <alignment horizontal="center" vertical="top" wrapText="1"/>
    </xf>
    <xf numFmtId="0" fontId="8" fillId="0" borderId="10" xfId="0" applyFont="1" applyBorder="1" applyAlignment="1">
      <alignment horizontal="center"/>
    </xf>
    <xf numFmtId="0" fontId="8" fillId="0" borderId="0" xfId="0" applyFont="1" applyAlignment="1">
      <alignment horizontal="center"/>
    </xf>
    <xf numFmtId="0" fontId="8" fillId="0" borderId="11" xfId="0" applyFont="1" applyBorder="1" applyAlignment="1">
      <alignment horizontal="center"/>
    </xf>
    <xf numFmtId="0" fontId="20" fillId="8" borderId="8" xfId="0" applyFont="1" applyFill="1" applyBorder="1" applyAlignment="1">
      <alignment horizontal="left"/>
    </xf>
    <xf numFmtId="0" fontId="8" fillId="0" borderId="8" xfId="0" applyFont="1" applyBorder="1" applyAlignment="1">
      <alignment horizontal="center" wrapText="1"/>
    </xf>
    <xf numFmtId="44" fontId="20" fillId="8" borderId="8" xfId="0" applyNumberFormat="1" applyFont="1" applyFill="1" applyBorder="1" applyAlignment="1">
      <alignment horizontal="center" vertical="center" wrapText="1"/>
    </xf>
    <xf numFmtId="44" fontId="20" fillId="8" borderId="8" xfId="7" applyNumberFormat="1" applyFont="1" applyFill="1" applyBorder="1" applyAlignment="1" applyProtection="1">
      <alignment horizontal="center" vertical="center" wrapText="1"/>
    </xf>
    <xf numFmtId="0" fontId="27" fillId="8" borderId="8" xfId="0" applyFont="1" applyFill="1" applyBorder="1" applyAlignment="1">
      <alignment horizontal="center" wrapText="1"/>
    </xf>
    <xf numFmtId="0" fontId="20" fillId="8" borderId="8" xfId="0" applyFont="1" applyFill="1" applyBorder="1" applyAlignment="1">
      <alignment horizontal="center" vertical="center" wrapText="1"/>
    </xf>
    <xf numFmtId="166" fontId="20" fillId="8" borderId="8" xfId="0" applyNumberFormat="1" applyFont="1" applyFill="1" applyBorder="1" applyAlignment="1">
      <alignment horizontal="center" vertical="center" wrapText="1"/>
    </xf>
    <xf numFmtId="0" fontId="14" fillId="6" borderId="8" xfId="0" applyFont="1" applyFill="1" applyBorder="1" applyAlignment="1">
      <alignment horizontal="center" wrapText="1"/>
    </xf>
    <xf numFmtId="166" fontId="14" fillId="6" borderId="8" xfId="0" applyNumberFormat="1" applyFont="1" applyFill="1" applyBorder="1" applyAlignment="1">
      <alignment horizontal="center"/>
    </xf>
    <xf numFmtId="0" fontId="10" fillId="10" borderId="8" xfId="0" applyFont="1" applyFill="1" applyBorder="1" applyAlignment="1">
      <alignment horizontal="center" wrapText="1"/>
    </xf>
    <xf numFmtId="0" fontId="14" fillId="3" borderId="8" xfId="0" applyFont="1" applyFill="1" applyBorder="1" applyAlignment="1">
      <alignment horizontal="center" vertical="center"/>
    </xf>
    <xf numFmtId="0" fontId="12" fillId="7" borderId="8" xfId="0" applyFont="1" applyFill="1" applyBorder="1" applyAlignment="1">
      <alignment horizontal="center" vertical="center"/>
    </xf>
    <xf numFmtId="0" fontId="13" fillId="7" borderId="8" xfId="0" applyFont="1" applyFill="1" applyBorder="1" applyAlignment="1">
      <alignment horizontal="center" vertical="center"/>
    </xf>
    <xf numFmtId="0" fontId="22" fillId="8" borderId="13" xfId="0" applyFont="1" applyFill="1" applyBorder="1" applyAlignment="1">
      <alignment horizontal="center"/>
    </xf>
    <xf numFmtId="0" fontId="22" fillId="8" borderId="14" xfId="0" applyFont="1" applyFill="1" applyBorder="1" applyAlignment="1">
      <alignment horizontal="center"/>
    </xf>
    <xf numFmtId="0" fontId="22" fillId="8" borderId="15" xfId="0" applyFont="1" applyFill="1" applyBorder="1" applyAlignment="1">
      <alignment horizontal="center"/>
    </xf>
    <xf numFmtId="0" fontId="20" fillId="3" borderId="8" xfId="0" applyFont="1" applyFill="1" applyBorder="1" applyAlignment="1">
      <alignment horizontal="center" vertical="center" wrapText="1"/>
    </xf>
    <xf numFmtId="0" fontId="20" fillId="7" borderId="8" xfId="0" applyFont="1" applyFill="1" applyBorder="1" applyAlignment="1">
      <alignment horizontal="center"/>
    </xf>
    <xf numFmtId="0" fontId="23" fillId="4" borderId="8" xfId="0" applyFont="1" applyFill="1" applyBorder="1" applyAlignment="1">
      <alignment horizontal="center"/>
    </xf>
    <xf numFmtId="0" fontId="27" fillId="4" borderId="8" xfId="0" applyFont="1" applyFill="1" applyBorder="1" applyAlignment="1">
      <alignment horizontal="left" vertical="center" wrapText="1"/>
    </xf>
    <xf numFmtId="0" fontId="27" fillId="4" borderId="8" xfId="0" applyFont="1" applyFill="1" applyBorder="1" applyAlignment="1">
      <alignment horizontal="center" vertical="center" wrapText="1"/>
    </xf>
    <xf numFmtId="43" fontId="27" fillId="4" borderId="8" xfId="7" applyFont="1" applyFill="1" applyBorder="1" applyAlignment="1" applyProtection="1">
      <alignment horizontal="center" vertical="top" wrapText="1"/>
    </xf>
    <xf numFmtId="0" fontId="14" fillId="6" borderId="13" xfId="0" applyFont="1" applyFill="1" applyBorder="1" applyAlignment="1">
      <alignment horizontal="center" wrapText="1"/>
    </xf>
    <xf numFmtId="0" fontId="14" fillId="6" borderId="14" xfId="0" applyFont="1" applyFill="1" applyBorder="1" applyAlignment="1">
      <alignment horizontal="center" wrapText="1"/>
    </xf>
    <xf numFmtId="0" fontId="14" fillId="6" borderId="15" xfId="0" applyFont="1" applyFill="1" applyBorder="1" applyAlignment="1">
      <alignment horizontal="center" wrapText="1"/>
    </xf>
    <xf numFmtId="0" fontId="14" fillId="4" borderId="8" xfId="0" applyFont="1" applyFill="1" applyBorder="1" applyAlignment="1">
      <alignment horizontal="center" vertical="center" wrapText="1"/>
    </xf>
    <xf numFmtId="0" fontId="15" fillId="0" borderId="13" xfId="0" applyFont="1" applyBorder="1" applyAlignment="1">
      <alignment horizontal="left" vertical="center" wrapText="1"/>
    </xf>
    <xf numFmtId="0" fontId="15" fillId="0" borderId="14" xfId="0" applyFont="1" applyBorder="1" applyAlignment="1">
      <alignment horizontal="left" vertical="center" wrapText="1"/>
    </xf>
    <xf numFmtId="0" fontId="15" fillId="0" borderId="15" xfId="0" applyFont="1" applyBorder="1" applyAlignment="1">
      <alignment horizontal="left" vertical="center" wrapText="1"/>
    </xf>
    <xf numFmtId="0" fontId="27" fillId="0" borderId="8" xfId="0" applyFont="1" applyBorder="1" applyAlignment="1">
      <alignment horizontal="center" vertical="center"/>
    </xf>
    <xf numFmtId="43" fontId="27" fillId="4" borderId="8" xfId="7" applyFont="1" applyFill="1" applyBorder="1" applyAlignment="1">
      <alignment horizontal="center" vertical="center"/>
    </xf>
    <xf numFmtId="0" fontId="7" fillId="11" borderId="13" xfId="0" applyFont="1" applyFill="1" applyBorder="1" applyAlignment="1">
      <alignment horizontal="center"/>
    </xf>
    <xf numFmtId="0" fontId="7" fillId="11" borderId="14" xfId="0" applyFont="1" applyFill="1" applyBorder="1" applyAlignment="1">
      <alignment horizontal="center"/>
    </xf>
    <xf numFmtId="0" fontId="7" fillId="11" borderId="15" xfId="0" applyFont="1" applyFill="1" applyBorder="1" applyAlignment="1">
      <alignment horizontal="center"/>
    </xf>
  </cellXfs>
  <cellStyles count="9">
    <cellStyle name="Comma" xfId="7" builtinId="3"/>
    <cellStyle name="Comma 2" xfId="2" xr:uid="{A7996F8B-85F0-4031-86DA-A4A09C207CF9}"/>
    <cellStyle name="Comma 2 2" xfId="4" xr:uid="{BB2E3200-3F7D-4326-B56C-5305E18387E2}"/>
    <cellStyle name="Comma 30" xfId="6" xr:uid="{D858C6FB-3231-48D1-B86C-6E882276E758}"/>
    <cellStyle name="Currency" xfId="1" builtinId="4"/>
    <cellStyle name="Currency 2" xfId="5" xr:uid="{BFD4D10A-7EC5-43E7-9B06-92F79C0258F7}"/>
    <cellStyle name="Normal" xfId="0" builtinId="0"/>
    <cellStyle name="Normal 2" xfId="3" xr:uid="{F332D11F-41DF-4332-A45D-31B4AC4A623E}"/>
    <cellStyle name="Normal 3" xfId="8" xr:uid="{D89E65FF-56B1-4E16-BD60-EF94EFC3F4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753241</xdr:colOff>
      <xdr:row>159</xdr:row>
      <xdr:rowOff>121915</xdr:rowOff>
    </xdr:from>
    <xdr:to>
      <xdr:col>5</xdr:col>
      <xdr:colOff>780831</xdr:colOff>
      <xdr:row>162</xdr:row>
      <xdr:rowOff>177800</xdr:rowOff>
    </xdr:to>
    <xdr:pic>
      <xdr:nvPicPr>
        <xdr:cNvPr id="2" name="Picture 1">
          <a:extLst>
            <a:ext uri="{FF2B5EF4-FFF2-40B4-BE49-F238E27FC236}">
              <a16:creationId xmlns:a16="http://schemas.microsoft.com/office/drawing/2014/main" id="{FFA95E3F-9DAC-4014-BFD7-775D1E7560B7}"/>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49141" y="100674165"/>
          <a:ext cx="916590" cy="779785"/>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FB6E6-FA41-48EB-97EB-8BB844622547}">
  <dimension ref="A1:F169"/>
  <sheetViews>
    <sheetView tabSelected="1" topLeftCell="A64" zoomScaleNormal="100" zoomScaleSheetLayoutView="100" workbookViewId="0"/>
  </sheetViews>
  <sheetFormatPr defaultColWidth="9.140625" defaultRowHeight="15.75" x14ac:dyDescent="0.25"/>
  <cols>
    <col min="1" max="1" width="6.140625" style="1" customWidth="1"/>
    <col min="2" max="2" width="44.140625" style="1" customWidth="1"/>
    <col min="3" max="3" width="12.7109375" style="1" customWidth="1"/>
    <col min="4" max="4" width="12.7109375" style="2" customWidth="1"/>
    <col min="5" max="6" width="12.7109375" style="3" customWidth="1"/>
    <col min="7" max="7" width="38.28515625" style="1" customWidth="1"/>
    <col min="8" max="9" width="9.140625" style="1"/>
    <col min="10" max="10" width="11.42578125" style="1" bestFit="1" customWidth="1"/>
    <col min="11" max="16384" width="9.140625" style="1"/>
  </cols>
  <sheetData>
    <row r="1" spans="1:6" ht="30" customHeight="1" thickBot="1" x14ac:dyDescent="0.3">
      <c r="A1" s="4"/>
      <c r="B1" s="120" t="s">
        <v>218</v>
      </c>
      <c r="C1" s="121"/>
      <c r="D1" s="121"/>
      <c r="E1" s="121"/>
      <c r="F1" s="122"/>
    </row>
    <row r="2" spans="1:6" ht="15" customHeight="1" thickTop="1" thickBot="1" x14ac:dyDescent="0.3">
      <c r="A2" s="127" t="s">
        <v>22</v>
      </c>
      <c r="B2" s="132" t="s">
        <v>23</v>
      </c>
      <c r="C2" s="132" t="s">
        <v>5</v>
      </c>
      <c r="D2" s="133" t="s">
        <v>24</v>
      </c>
      <c r="E2" s="129" t="s">
        <v>33</v>
      </c>
      <c r="F2" s="130" t="s">
        <v>32</v>
      </c>
    </row>
    <row r="3" spans="1:6" ht="17.25" thickTop="1" thickBot="1" x14ac:dyDescent="0.3">
      <c r="A3" s="127"/>
      <c r="B3" s="132"/>
      <c r="C3" s="132"/>
      <c r="D3" s="133"/>
      <c r="E3" s="129"/>
      <c r="F3" s="130"/>
    </row>
    <row r="4" spans="1:6" ht="18" thickTop="1" thickBot="1" x14ac:dyDescent="0.35">
      <c r="A4" s="65"/>
      <c r="B4" s="66" t="s">
        <v>25</v>
      </c>
      <c r="C4" s="131"/>
      <c r="D4" s="131"/>
      <c r="E4" s="131"/>
      <c r="F4" s="131"/>
    </row>
    <row r="5" spans="1:6" ht="46.5" customHeight="1" thickTop="1" thickBot="1" x14ac:dyDescent="0.35">
      <c r="A5" s="67">
        <v>1.1000000000000001</v>
      </c>
      <c r="B5" s="29" t="s">
        <v>221</v>
      </c>
      <c r="C5" s="67" t="s">
        <v>26</v>
      </c>
      <c r="D5" s="68">
        <v>52</v>
      </c>
      <c r="E5" s="69"/>
      <c r="F5" s="103">
        <f>D5*E5</f>
        <v>0</v>
      </c>
    </row>
    <row r="6" spans="1:6" ht="75.95" customHeight="1" thickTop="1" thickBot="1" x14ac:dyDescent="0.35">
      <c r="A6" s="67">
        <v>1.2</v>
      </c>
      <c r="B6" s="29" t="s">
        <v>204</v>
      </c>
      <c r="C6" s="23" t="s">
        <v>28</v>
      </c>
      <c r="D6" s="23">
        <v>1</v>
      </c>
      <c r="E6" s="70"/>
      <c r="F6" s="104">
        <f t="shared" ref="F6:F12" si="0">E6*D6</f>
        <v>0</v>
      </c>
    </row>
    <row r="7" spans="1:6" ht="51" thickTop="1" thickBot="1" x14ac:dyDescent="0.35">
      <c r="A7" s="67">
        <v>1.3</v>
      </c>
      <c r="B7" s="29" t="s">
        <v>222</v>
      </c>
      <c r="C7" s="23" t="s">
        <v>28</v>
      </c>
      <c r="D7" s="23">
        <v>1</v>
      </c>
      <c r="E7" s="70"/>
      <c r="F7" s="104">
        <f t="shared" si="0"/>
        <v>0</v>
      </c>
    </row>
    <row r="8" spans="1:6" ht="30" customHeight="1" thickTop="1" thickBot="1" x14ac:dyDescent="0.35">
      <c r="A8" s="67">
        <v>1.4</v>
      </c>
      <c r="B8" s="29" t="s">
        <v>223</v>
      </c>
      <c r="C8" s="23" t="s">
        <v>38</v>
      </c>
      <c r="D8" s="23">
        <v>2</v>
      </c>
      <c r="E8" s="70"/>
      <c r="F8" s="104">
        <f t="shared" si="0"/>
        <v>0</v>
      </c>
    </row>
    <row r="9" spans="1:6" ht="34.5" thickTop="1" thickBot="1" x14ac:dyDescent="0.35">
      <c r="A9" s="67">
        <v>1.5</v>
      </c>
      <c r="B9" s="29" t="s">
        <v>39</v>
      </c>
      <c r="C9" s="23" t="s">
        <v>40</v>
      </c>
      <c r="D9" s="23">
        <v>30</v>
      </c>
      <c r="E9" s="70"/>
      <c r="F9" s="104">
        <f t="shared" si="0"/>
        <v>0</v>
      </c>
    </row>
    <row r="10" spans="1:6" ht="51" thickTop="1" thickBot="1" x14ac:dyDescent="0.35">
      <c r="A10" s="67">
        <v>1.6</v>
      </c>
      <c r="B10" s="29" t="s">
        <v>41</v>
      </c>
      <c r="C10" s="23" t="s">
        <v>42</v>
      </c>
      <c r="D10" s="23">
        <v>3</v>
      </c>
      <c r="E10" s="70"/>
      <c r="F10" s="104">
        <f t="shared" si="0"/>
        <v>0</v>
      </c>
    </row>
    <row r="11" spans="1:6" ht="84" thickTop="1" thickBot="1" x14ac:dyDescent="0.35">
      <c r="A11" s="67">
        <v>1.7</v>
      </c>
      <c r="B11" s="29" t="s">
        <v>43</v>
      </c>
      <c r="C11" s="23" t="s">
        <v>29</v>
      </c>
      <c r="D11" s="23">
        <v>1</v>
      </c>
      <c r="E11" s="70"/>
      <c r="F11" s="104">
        <f t="shared" si="0"/>
        <v>0</v>
      </c>
    </row>
    <row r="12" spans="1:6" ht="249" thickTop="1" thickBot="1" x14ac:dyDescent="0.35">
      <c r="A12" s="67">
        <v>1.8</v>
      </c>
      <c r="B12" s="25" t="s">
        <v>52</v>
      </c>
      <c r="C12" s="23" t="s">
        <v>28</v>
      </c>
      <c r="D12" s="23">
        <v>68</v>
      </c>
      <c r="E12" s="70"/>
      <c r="F12" s="104">
        <f t="shared" si="0"/>
        <v>0</v>
      </c>
    </row>
    <row r="13" spans="1:6" ht="21.75" customHeight="1" thickTop="1" thickBot="1" x14ac:dyDescent="0.35">
      <c r="A13" s="71"/>
      <c r="B13" s="134" t="s">
        <v>34</v>
      </c>
      <c r="C13" s="134"/>
      <c r="D13" s="135"/>
      <c r="E13" s="135"/>
      <c r="F13" s="105">
        <f>SUM(F5:F12)</f>
        <v>0</v>
      </c>
    </row>
    <row r="14" spans="1:6" ht="17.25" thickTop="1" thickBot="1" x14ac:dyDescent="0.3">
      <c r="A14" s="124"/>
      <c r="B14" s="125"/>
      <c r="C14" s="125"/>
      <c r="D14" s="125"/>
      <c r="E14" s="125"/>
      <c r="F14" s="126"/>
    </row>
    <row r="15" spans="1:6" ht="30.6" customHeight="1" thickTop="1" thickBot="1" x14ac:dyDescent="0.3">
      <c r="A15" s="59" t="s">
        <v>206</v>
      </c>
      <c r="B15" s="136" t="s">
        <v>205</v>
      </c>
      <c r="C15" s="136"/>
      <c r="D15" s="136"/>
      <c r="E15" s="136"/>
      <c r="F15" s="136"/>
    </row>
    <row r="16" spans="1:6" ht="20.45" customHeight="1" thickTop="1" thickBot="1" x14ac:dyDescent="0.35">
      <c r="A16" s="9" t="s">
        <v>0</v>
      </c>
      <c r="B16" s="10" t="s">
        <v>31</v>
      </c>
      <c r="C16" s="9" t="s">
        <v>5</v>
      </c>
      <c r="D16" s="11" t="s">
        <v>2</v>
      </c>
      <c r="E16" s="12" t="s">
        <v>33</v>
      </c>
      <c r="F16" s="12" t="s">
        <v>32</v>
      </c>
    </row>
    <row r="17" spans="1:6" ht="67.5" thickTop="1" thickBot="1" x14ac:dyDescent="0.35">
      <c r="A17" s="67">
        <v>2.1</v>
      </c>
      <c r="B17" s="29" t="s">
        <v>44</v>
      </c>
      <c r="C17" s="72" t="s">
        <v>27</v>
      </c>
      <c r="D17" s="57">
        <v>4</v>
      </c>
      <c r="E17" s="73"/>
      <c r="F17" s="106">
        <f t="shared" ref="F17:F24" si="1">E17*D17</f>
        <v>0</v>
      </c>
    </row>
    <row r="18" spans="1:6" ht="51" thickTop="1" thickBot="1" x14ac:dyDescent="0.35">
      <c r="A18" s="67">
        <v>2.2000000000000002</v>
      </c>
      <c r="B18" s="29" t="s">
        <v>45</v>
      </c>
      <c r="C18" s="72" t="s">
        <v>28</v>
      </c>
      <c r="D18" s="57">
        <v>50</v>
      </c>
      <c r="E18" s="73"/>
      <c r="F18" s="106">
        <f t="shared" si="1"/>
        <v>0</v>
      </c>
    </row>
    <row r="19" spans="1:6" ht="146.1" customHeight="1" thickTop="1" thickBot="1" x14ac:dyDescent="0.35">
      <c r="A19" s="67">
        <v>2.2999999999999998</v>
      </c>
      <c r="B19" s="29" t="s">
        <v>46</v>
      </c>
      <c r="C19" s="72" t="s">
        <v>29</v>
      </c>
      <c r="D19" s="57">
        <v>1</v>
      </c>
      <c r="E19" s="73"/>
      <c r="F19" s="106">
        <f t="shared" si="1"/>
        <v>0</v>
      </c>
    </row>
    <row r="20" spans="1:6" ht="67.5" thickTop="1" thickBot="1" x14ac:dyDescent="0.35">
      <c r="A20" s="67">
        <v>2.4</v>
      </c>
      <c r="B20" s="29" t="s">
        <v>47</v>
      </c>
      <c r="C20" s="57" t="s">
        <v>107</v>
      </c>
      <c r="D20" s="57">
        <f>0.4*0.4*40*0.6</f>
        <v>3.8400000000000007</v>
      </c>
      <c r="E20" s="73"/>
      <c r="F20" s="106">
        <f t="shared" si="1"/>
        <v>0</v>
      </c>
    </row>
    <row r="21" spans="1:6" ht="67.5" thickTop="1" thickBot="1" x14ac:dyDescent="0.35">
      <c r="A21" s="67">
        <v>2.5</v>
      </c>
      <c r="B21" s="29" t="s">
        <v>48</v>
      </c>
      <c r="C21" s="57" t="s">
        <v>107</v>
      </c>
      <c r="D21" s="57">
        <f>0.4*0.4*0.5*50</f>
        <v>4.0000000000000009</v>
      </c>
      <c r="E21" s="73"/>
      <c r="F21" s="106">
        <f t="shared" si="1"/>
        <v>0</v>
      </c>
    </row>
    <row r="22" spans="1:6" ht="84" thickTop="1" thickBot="1" x14ac:dyDescent="0.35">
      <c r="A22" s="67">
        <v>2.6</v>
      </c>
      <c r="B22" s="29" t="s">
        <v>49</v>
      </c>
      <c r="C22" s="57" t="s">
        <v>107</v>
      </c>
      <c r="D22" s="72">
        <f>0.15*0.25*60</f>
        <v>2.25</v>
      </c>
      <c r="E22" s="73"/>
      <c r="F22" s="106">
        <f t="shared" si="1"/>
        <v>0</v>
      </c>
    </row>
    <row r="23" spans="1:6" ht="51" thickTop="1" thickBot="1" x14ac:dyDescent="0.35">
      <c r="A23" s="67">
        <v>2.7</v>
      </c>
      <c r="B23" s="29" t="s">
        <v>50</v>
      </c>
      <c r="C23" s="57" t="s">
        <v>40</v>
      </c>
      <c r="D23" s="72">
        <v>1</v>
      </c>
      <c r="E23" s="73"/>
      <c r="F23" s="106">
        <f t="shared" si="1"/>
        <v>0</v>
      </c>
    </row>
    <row r="24" spans="1:6" ht="117" thickTop="1" thickBot="1" x14ac:dyDescent="0.35">
      <c r="A24" s="67">
        <v>2.8</v>
      </c>
      <c r="B24" s="29" t="s">
        <v>30</v>
      </c>
      <c r="C24" s="74" t="s">
        <v>28</v>
      </c>
      <c r="D24" s="75">
        <v>1</v>
      </c>
      <c r="E24" s="73"/>
      <c r="F24" s="106">
        <f t="shared" si="1"/>
        <v>0</v>
      </c>
    </row>
    <row r="25" spans="1:6" ht="26.1" customHeight="1" thickTop="1" thickBot="1" x14ac:dyDescent="0.3">
      <c r="A25" s="123" t="s">
        <v>51</v>
      </c>
      <c r="B25" s="123"/>
      <c r="C25" s="123"/>
      <c r="D25" s="123"/>
      <c r="E25" s="123"/>
      <c r="F25" s="107">
        <f>SUM(F17:F24)</f>
        <v>0</v>
      </c>
    </row>
    <row r="26" spans="1:6" ht="17.25" thickTop="1" thickBot="1" x14ac:dyDescent="0.3">
      <c r="A26" s="13"/>
      <c r="B26" s="128"/>
      <c r="C26" s="128"/>
      <c r="D26" s="128"/>
      <c r="E26" s="128"/>
      <c r="F26" s="128"/>
    </row>
    <row r="27" spans="1:6" ht="17.25" thickTop="1" thickBot="1" x14ac:dyDescent="0.3">
      <c r="A27" s="118" t="s">
        <v>69</v>
      </c>
      <c r="B27" s="119"/>
      <c r="C27" s="119"/>
      <c r="D27" s="119"/>
      <c r="E27" s="119"/>
      <c r="F27" s="119"/>
    </row>
    <row r="28" spans="1:6" ht="32.450000000000003" customHeight="1" thickTop="1" thickBot="1" x14ac:dyDescent="0.3">
      <c r="A28" s="14" t="s">
        <v>53</v>
      </c>
      <c r="B28" s="14" t="s">
        <v>54</v>
      </c>
      <c r="C28" s="14" t="s">
        <v>5</v>
      </c>
      <c r="D28" s="14" t="s">
        <v>24</v>
      </c>
      <c r="E28" s="15" t="s">
        <v>55</v>
      </c>
      <c r="F28" s="15" t="s">
        <v>56</v>
      </c>
    </row>
    <row r="29" spans="1:6" ht="24.95" customHeight="1" thickTop="1" thickBot="1" x14ac:dyDescent="0.3">
      <c r="A29" s="76">
        <v>1</v>
      </c>
      <c r="B29" s="77" t="s">
        <v>57</v>
      </c>
      <c r="C29" s="28"/>
      <c r="D29" s="28"/>
      <c r="E29" s="28"/>
      <c r="F29" s="28"/>
    </row>
    <row r="30" spans="1:6" ht="61.5" customHeight="1" thickTop="1" thickBot="1" x14ac:dyDescent="0.3">
      <c r="A30" s="28">
        <v>1.1000000000000001</v>
      </c>
      <c r="B30" s="78" t="s">
        <v>202</v>
      </c>
      <c r="C30" s="28" t="s">
        <v>58</v>
      </c>
      <c r="D30" s="28">
        <f>900*0.4*0.4</f>
        <v>144</v>
      </c>
      <c r="E30" s="28"/>
      <c r="F30" s="108">
        <f>D30*E30</f>
        <v>0</v>
      </c>
    </row>
    <row r="31" spans="1:6" ht="63" customHeight="1" thickTop="1" thickBot="1" x14ac:dyDescent="0.3">
      <c r="A31" s="28">
        <v>1.2</v>
      </c>
      <c r="B31" s="29" t="s">
        <v>197</v>
      </c>
      <c r="C31" s="28" t="s">
        <v>58</v>
      </c>
      <c r="D31" s="28">
        <f>250*0.4*0.4</f>
        <v>40</v>
      </c>
      <c r="E31" s="28"/>
      <c r="F31" s="108">
        <f t="shared" ref="F31:F40" si="2">D31*E31</f>
        <v>0</v>
      </c>
    </row>
    <row r="32" spans="1:6" ht="58.5" customHeight="1" thickTop="1" thickBot="1" x14ac:dyDescent="0.3">
      <c r="A32" s="28">
        <v>1.3</v>
      </c>
      <c r="B32" s="78" t="s">
        <v>198</v>
      </c>
      <c r="C32" s="28" t="s">
        <v>58</v>
      </c>
      <c r="D32" s="28">
        <f>180*0.4*0.4</f>
        <v>28.8</v>
      </c>
      <c r="E32" s="28"/>
      <c r="F32" s="108">
        <f t="shared" si="2"/>
        <v>0</v>
      </c>
    </row>
    <row r="33" spans="1:6" ht="18" thickTop="1" thickBot="1" x14ac:dyDescent="0.3">
      <c r="A33" s="76">
        <v>2</v>
      </c>
      <c r="B33" s="79" t="s">
        <v>59</v>
      </c>
      <c r="C33" s="28"/>
      <c r="D33" s="28"/>
      <c r="E33" s="28"/>
      <c r="F33" s="108"/>
    </row>
    <row r="34" spans="1:6" ht="100.5" thickTop="1" thickBot="1" x14ac:dyDescent="0.3">
      <c r="A34" s="28"/>
      <c r="B34" s="29" t="s">
        <v>60</v>
      </c>
      <c r="C34" s="28"/>
      <c r="D34" s="28"/>
      <c r="E34" s="28"/>
      <c r="F34" s="108"/>
    </row>
    <row r="35" spans="1:6" ht="18" thickTop="1" thickBot="1" x14ac:dyDescent="0.3">
      <c r="A35" s="28">
        <v>2.1</v>
      </c>
      <c r="B35" s="77" t="s">
        <v>61</v>
      </c>
      <c r="C35" s="28"/>
      <c r="D35" s="28"/>
      <c r="E35" s="28"/>
      <c r="F35" s="108"/>
    </row>
    <row r="36" spans="1:6" ht="84" thickTop="1" thickBot="1" x14ac:dyDescent="0.3">
      <c r="A36" s="28" t="s">
        <v>62</v>
      </c>
      <c r="B36" s="78" t="s">
        <v>63</v>
      </c>
      <c r="C36" s="28" t="s">
        <v>64</v>
      </c>
      <c r="D36" s="28">
        <v>900</v>
      </c>
      <c r="E36" s="28"/>
      <c r="F36" s="108">
        <f t="shared" si="2"/>
        <v>0</v>
      </c>
    </row>
    <row r="37" spans="1:6" ht="18" thickTop="1" thickBot="1" x14ac:dyDescent="0.3">
      <c r="A37" s="28"/>
      <c r="B37" s="79" t="s">
        <v>65</v>
      </c>
      <c r="C37" s="28"/>
      <c r="D37" s="80"/>
      <c r="E37" s="28"/>
      <c r="F37" s="108"/>
    </row>
    <row r="38" spans="1:6" ht="51" thickTop="1" thickBot="1" x14ac:dyDescent="0.3">
      <c r="A38" s="28">
        <v>2.5</v>
      </c>
      <c r="B38" s="78" t="s">
        <v>224</v>
      </c>
      <c r="C38" s="28" t="s">
        <v>64</v>
      </c>
      <c r="D38" s="80">
        <v>250</v>
      </c>
      <c r="E38" s="28"/>
      <c r="F38" s="108">
        <f t="shared" si="2"/>
        <v>0</v>
      </c>
    </row>
    <row r="39" spans="1:6" ht="18" thickTop="1" thickBot="1" x14ac:dyDescent="0.3">
      <c r="A39" s="28"/>
      <c r="B39" s="79" t="s">
        <v>66</v>
      </c>
      <c r="C39" s="28"/>
      <c r="D39" s="80"/>
      <c r="E39" s="28"/>
      <c r="F39" s="108"/>
    </row>
    <row r="40" spans="1:6" ht="117" thickTop="1" thickBot="1" x14ac:dyDescent="0.3">
      <c r="A40" s="28">
        <v>2.6</v>
      </c>
      <c r="B40" s="78" t="s">
        <v>225</v>
      </c>
      <c r="C40" s="28" t="s">
        <v>64</v>
      </c>
      <c r="D40" s="28">
        <v>150</v>
      </c>
      <c r="E40" s="28"/>
      <c r="F40" s="108">
        <f t="shared" si="2"/>
        <v>0</v>
      </c>
    </row>
    <row r="41" spans="1:6" ht="18" thickTop="1" thickBot="1" x14ac:dyDescent="0.3">
      <c r="A41" s="28"/>
      <c r="B41" s="79" t="s">
        <v>67</v>
      </c>
      <c r="C41" s="28"/>
      <c r="D41" s="28"/>
      <c r="E41" s="28"/>
      <c r="F41" s="108"/>
    </row>
    <row r="42" spans="1:6" ht="51" thickTop="1" thickBot="1" x14ac:dyDescent="0.3">
      <c r="A42" s="28">
        <v>2.7</v>
      </c>
      <c r="B42" s="78" t="s">
        <v>68</v>
      </c>
      <c r="C42" s="28" t="s">
        <v>35</v>
      </c>
      <c r="D42" s="28">
        <v>1</v>
      </c>
      <c r="E42" s="28"/>
      <c r="F42" s="108">
        <f>E42*D42</f>
        <v>0</v>
      </c>
    </row>
    <row r="43" spans="1:6" ht="34.5" thickTop="1" thickBot="1" x14ac:dyDescent="0.3">
      <c r="A43" s="5">
        <v>3</v>
      </c>
      <c r="B43" s="6" t="s">
        <v>36</v>
      </c>
      <c r="C43" s="5" t="s">
        <v>37</v>
      </c>
      <c r="D43" s="7">
        <v>2</v>
      </c>
      <c r="E43" s="8"/>
      <c r="F43" s="109">
        <f t="shared" ref="F43" si="3">D43*E43</f>
        <v>0</v>
      </c>
    </row>
    <row r="44" spans="1:6" ht="18" thickTop="1" thickBot="1" x14ac:dyDescent="0.3">
      <c r="A44" s="34"/>
      <c r="B44" s="81" t="s">
        <v>70</v>
      </c>
      <c r="C44" s="34"/>
      <c r="D44" s="82"/>
      <c r="E44" s="82"/>
      <c r="F44" s="110">
        <f>SUM(F30:F43)</f>
        <v>0</v>
      </c>
    </row>
    <row r="45" spans="1:6" ht="17.25" thickTop="1" thickBot="1" x14ac:dyDescent="0.3"/>
    <row r="46" spans="1:6" ht="29.1" customHeight="1" thickTop="1" thickBot="1" x14ac:dyDescent="0.35">
      <c r="A46" s="17" t="s">
        <v>207</v>
      </c>
      <c r="B46" s="140" t="s">
        <v>214</v>
      </c>
      <c r="C46" s="141"/>
      <c r="D46" s="141"/>
      <c r="E46" s="141"/>
      <c r="F46" s="142"/>
    </row>
    <row r="47" spans="1:6" ht="34.5" thickTop="1" thickBot="1" x14ac:dyDescent="0.3">
      <c r="A47" s="18" t="s">
        <v>53</v>
      </c>
      <c r="B47" s="19" t="s">
        <v>72</v>
      </c>
      <c r="C47" s="19" t="s">
        <v>5</v>
      </c>
      <c r="D47" s="19" t="s">
        <v>24</v>
      </c>
      <c r="E47" s="20" t="s">
        <v>73</v>
      </c>
      <c r="F47" s="20" t="s">
        <v>56</v>
      </c>
    </row>
    <row r="48" spans="1:6" ht="17.25" thickTop="1" thickBot="1" x14ac:dyDescent="0.3">
      <c r="A48" s="138" t="s">
        <v>199</v>
      </c>
      <c r="B48" s="139"/>
      <c r="C48" s="139"/>
      <c r="D48" s="139"/>
      <c r="E48" s="139"/>
      <c r="F48" s="139"/>
    </row>
    <row r="49" spans="1:6" ht="19.5" thickTop="1" thickBot="1" x14ac:dyDescent="0.3">
      <c r="A49" s="28">
        <v>1</v>
      </c>
      <c r="B49" s="29" t="s">
        <v>74</v>
      </c>
      <c r="C49" s="30" t="s">
        <v>101</v>
      </c>
      <c r="D49" s="30">
        <v>35</v>
      </c>
      <c r="E49" s="31"/>
      <c r="F49" s="111">
        <f>D49*E49</f>
        <v>0</v>
      </c>
    </row>
    <row r="50" spans="1:6" ht="34.5" thickTop="1" thickBot="1" x14ac:dyDescent="0.3">
      <c r="A50" s="28">
        <v>2</v>
      </c>
      <c r="B50" s="29" t="s">
        <v>75</v>
      </c>
      <c r="C50" s="30" t="s">
        <v>107</v>
      </c>
      <c r="D50" s="30">
        <v>29.16</v>
      </c>
      <c r="E50" s="31"/>
      <c r="F50" s="111">
        <f t="shared" ref="F50:F65" si="4">D50*E50</f>
        <v>0</v>
      </c>
    </row>
    <row r="51" spans="1:6" ht="34.5" thickTop="1" thickBot="1" x14ac:dyDescent="0.3">
      <c r="A51" s="28">
        <v>3</v>
      </c>
      <c r="B51" s="29" t="s">
        <v>76</v>
      </c>
      <c r="C51" s="30" t="s">
        <v>107</v>
      </c>
      <c r="D51" s="30">
        <v>7.68</v>
      </c>
      <c r="E51" s="31"/>
      <c r="F51" s="111">
        <f t="shared" si="4"/>
        <v>0</v>
      </c>
    </row>
    <row r="52" spans="1:6" ht="51" thickTop="1" thickBot="1" x14ac:dyDescent="0.3">
      <c r="A52" s="28">
        <v>4</v>
      </c>
      <c r="B52" s="29" t="s">
        <v>77</v>
      </c>
      <c r="C52" s="30" t="s">
        <v>107</v>
      </c>
      <c r="D52" s="30">
        <v>8.84</v>
      </c>
      <c r="E52" s="31"/>
      <c r="F52" s="111">
        <f t="shared" si="4"/>
        <v>0</v>
      </c>
    </row>
    <row r="53" spans="1:6" ht="34.5" thickTop="1" thickBot="1" x14ac:dyDescent="0.3">
      <c r="A53" s="28">
        <v>5</v>
      </c>
      <c r="B53" s="29" t="s">
        <v>78</v>
      </c>
      <c r="C53" s="30" t="s">
        <v>107</v>
      </c>
      <c r="D53" s="30">
        <v>4</v>
      </c>
      <c r="E53" s="31"/>
      <c r="F53" s="111">
        <f t="shared" si="4"/>
        <v>0</v>
      </c>
    </row>
    <row r="54" spans="1:6" ht="34.5" thickTop="1" thickBot="1" x14ac:dyDescent="0.3">
      <c r="A54" s="28">
        <v>6</v>
      </c>
      <c r="B54" s="29" t="s">
        <v>79</v>
      </c>
      <c r="C54" s="30" t="s">
        <v>107</v>
      </c>
      <c r="D54" s="30">
        <v>7.2</v>
      </c>
      <c r="E54" s="31"/>
      <c r="F54" s="111">
        <f t="shared" si="4"/>
        <v>0</v>
      </c>
    </row>
    <row r="55" spans="1:6" ht="34.5" thickTop="1" thickBot="1" x14ac:dyDescent="0.3">
      <c r="A55" s="28">
        <v>7</v>
      </c>
      <c r="B55" s="29" t="s">
        <v>80</v>
      </c>
      <c r="C55" s="30" t="s">
        <v>107</v>
      </c>
      <c r="D55" s="30">
        <v>2.4</v>
      </c>
      <c r="E55" s="31"/>
      <c r="F55" s="111">
        <f t="shared" si="4"/>
        <v>0</v>
      </c>
    </row>
    <row r="56" spans="1:6" ht="84" thickTop="1" thickBot="1" x14ac:dyDescent="0.3">
      <c r="A56" s="28">
        <v>8</v>
      </c>
      <c r="B56" s="29" t="s">
        <v>81</v>
      </c>
      <c r="C56" s="30" t="s">
        <v>107</v>
      </c>
      <c r="D56" s="30">
        <v>15</v>
      </c>
      <c r="E56" s="31"/>
      <c r="F56" s="111">
        <f t="shared" si="4"/>
        <v>0</v>
      </c>
    </row>
    <row r="57" spans="1:6" ht="67.5" thickTop="1" thickBot="1" x14ac:dyDescent="0.3">
      <c r="A57" s="28">
        <v>9</v>
      </c>
      <c r="B57" s="29" t="s">
        <v>82</v>
      </c>
      <c r="C57" s="30" t="s">
        <v>107</v>
      </c>
      <c r="D57" s="30">
        <v>8</v>
      </c>
      <c r="E57" s="31"/>
      <c r="F57" s="111">
        <f t="shared" si="4"/>
        <v>0</v>
      </c>
    </row>
    <row r="58" spans="1:6" ht="34.5" thickTop="1" thickBot="1" x14ac:dyDescent="0.3">
      <c r="A58" s="28">
        <v>10</v>
      </c>
      <c r="B58" s="29" t="s">
        <v>83</v>
      </c>
      <c r="C58" s="30" t="s">
        <v>107</v>
      </c>
      <c r="D58" s="30">
        <v>8</v>
      </c>
      <c r="E58" s="31"/>
      <c r="F58" s="111">
        <f t="shared" si="4"/>
        <v>0</v>
      </c>
    </row>
    <row r="59" spans="1:6" ht="18" thickTop="1" thickBot="1" x14ac:dyDescent="0.3">
      <c r="A59" s="28">
        <v>11</v>
      </c>
      <c r="B59" s="32" t="s">
        <v>84</v>
      </c>
      <c r="C59" s="30" t="s">
        <v>37</v>
      </c>
      <c r="D59" s="30">
        <v>1</v>
      </c>
      <c r="E59" s="31"/>
      <c r="F59" s="111">
        <f t="shared" si="4"/>
        <v>0</v>
      </c>
    </row>
    <row r="60" spans="1:6" ht="51" thickTop="1" thickBot="1" x14ac:dyDescent="0.3">
      <c r="A60" s="28">
        <v>12</v>
      </c>
      <c r="B60" s="33" t="s">
        <v>85</v>
      </c>
      <c r="C60" s="30" t="s">
        <v>40</v>
      </c>
      <c r="D60" s="30">
        <v>6</v>
      </c>
      <c r="E60" s="31"/>
      <c r="F60" s="111">
        <f t="shared" si="4"/>
        <v>0</v>
      </c>
    </row>
    <row r="61" spans="1:6" ht="51" thickTop="1" thickBot="1" x14ac:dyDescent="0.3">
      <c r="A61" s="28">
        <v>13</v>
      </c>
      <c r="B61" s="29" t="s">
        <v>86</v>
      </c>
      <c r="C61" s="30" t="s">
        <v>37</v>
      </c>
      <c r="D61" s="30">
        <v>4</v>
      </c>
      <c r="E61" s="31"/>
      <c r="F61" s="111">
        <f t="shared" si="4"/>
        <v>0</v>
      </c>
    </row>
    <row r="62" spans="1:6" ht="34.5" thickTop="1" thickBot="1" x14ac:dyDescent="0.3">
      <c r="A62" s="28">
        <v>14</v>
      </c>
      <c r="B62" s="29" t="s">
        <v>87</v>
      </c>
      <c r="C62" s="30" t="s">
        <v>64</v>
      </c>
      <c r="D62" s="30">
        <v>11</v>
      </c>
      <c r="E62" s="31"/>
      <c r="F62" s="111">
        <f t="shared" si="4"/>
        <v>0</v>
      </c>
    </row>
    <row r="63" spans="1:6" ht="51" thickTop="1" thickBot="1" x14ac:dyDescent="0.3">
      <c r="A63" s="28"/>
      <c r="B63" s="29" t="s">
        <v>88</v>
      </c>
      <c r="C63" s="30" t="s">
        <v>101</v>
      </c>
      <c r="D63" s="30">
        <f>212.8+67.2</f>
        <v>280</v>
      </c>
      <c r="E63" s="31"/>
      <c r="F63" s="111">
        <f t="shared" si="4"/>
        <v>0</v>
      </c>
    </row>
    <row r="64" spans="1:6" ht="51" thickTop="1" thickBot="1" x14ac:dyDescent="0.3">
      <c r="A64" s="28">
        <v>15</v>
      </c>
      <c r="B64" s="29" t="s">
        <v>89</v>
      </c>
      <c r="C64" s="30" t="s">
        <v>101</v>
      </c>
      <c r="D64" s="30">
        <v>280</v>
      </c>
      <c r="E64" s="31"/>
      <c r="F64" s="111">
        <f t="shared" si="4"/>
        <v>0</v>
      </c>
    </row>
    <row r="65" spans="1:6" ht="51" thickTop="1" thickBot="1" x14ac:dyDescent="0.3">
      <c r="A65" s="28">
        <v>16</v>
      </c>
      <c r="B65" s="29" t="s">
        <v>92</v>
      </c>
      <c r="C65" s="30" t="s">
        <v>90</v>
      </c>
      <c r="D65" s="30">
        <v>1</v>
      </c>
      <c r="E65" s="31"/>
      <c r="F65" s="111">
        <f t="shared" si="4"/>
        <v>0</v>
      </c>
    </row>
    <row r="66" spans="1:6" ht="18" thickTop="1" thickBot="1" x14ac:dyDescent="0.3">
      <c r="A66" s="34">
        <v>17</v>
      </c>
      <c r="B66" s="35" t="s">
        <v>91</v>
      </c>
      <c r="C66" s="35"/>
      <c r="D66" s="35"/>
      <c r="E66" s="35"/>
      <c r="F66" s="112">
        <f>SUM(F49:F65)</f>
        <v>0</v>
      </c>
    </row>
    <row r="67" spans="1:6" ht="17.25" thickTop="1" thickBot="1" x14ac:dyDescent="0.3">
      <c r="F67" s="16"/>
    </row>
    <row r="68" spans="1:6" ht="25.5" customHeight="1" thickTop="1" thickBot="1" x14ac:dyDescent="0.3">
      <c r="A68" s="143" t="s">
        <v>208</v>
      </c>
      <c r="B68" s="143"/>
      <c r="C68" s="143"/>
      <c r="D68" s="143"/>
      <c r="E68" s="143"/>
      <c r="F68" s="143"/>
    </row>
    <row r="69" spans="1:6" ht="23.45" customHeight="1" thickTop="1" thickBot="1" x14ac:dyDescent="0.35">
      <c r="A69" s="17" t="s">
        <v>209</v>
      </c>
      <c r="B69" s="144" t="s">
        <v>71</v>
      </c>
      <c r="C69" s="144"/>
      <c r="D69" s="144"/>
      <c r="E69" s="144"/>
      <c r="F69" s="144"/>
    </row>
    <row r="70" spans="1:6" ht="18" thickTop="1" thickBot="1" x14ac:dyDescent="0.35">
      <c r="A70" s="27" t="s">
        <v>0</v>
      </c>
      <c r="B70" s="27" t="s">
        <v>1</v>
      </c>
      <c r="C70" s="27" t="s">
        <v>5</v>
      </c>
      <c r="D70" s="27" t="s">
        <v>2</v>
      </c>
      <c r="E70" s="27" t="s">
        <v>3</v>
      </c>
      <c r="F70" s="27" t="s">
        <v>4</v>
      </c>
    </row>
    <row r="71" spans="1:6" ht="84" thickTop="1" thickBot="1" x14ac:dyDescent="0.3">
      <c r="A71" s="21">
        <v>1.1000000000000001</v>
      </c>
      <c r="B71" s="22" t="s">
        <v>20</v>
      </c>
      <c r="C71" s="23" t="s">
        <v>211</v>
      </c>
      <c r="D71" s="21">
        <f>(25*0.5*0.5)+(8*4.1*0.2)</f>
        <v>12.809999999999999</v>
      </c>
      <c r="E71" s="24"/>
      <c r="F71" s="113">
        <f>D71*E71</f>
        <v>0</v>
      </c>
    </row>
    <row r="72" spans="1:6" ht="34.5" thickTop="1" thickBot="1" x14ac:dyDescent="0.3">
      <c r="A72" s="21">
        <v>1.2</v>
      </c>
      <c r="B72" s="25" t="s">
        <v>21</v>
      </c>
      <c r="C72" s="23" t="s">
        <v>211</v>
      </c>
      <c r="D72" s="23">
        <f>(25*0.5*0.5)</f>
        <v>6.25</v>
      </c>
      <c r="E72" s="8"/>
      <c r="F72" s="113">
        <f t="shared" ref="F72:F80" si="5">D72*E72</f>
        <v>0</v>
      </c>
    </row>
    <row r="73" spans="1:6" ht="51" thickTop="1" thickBot="1" x14ac:dyDescent="0.3">
      <c r="A73" s="21">
        <v>1.3</v>
      </c>
      <c r="B73" s="25" t="s">
        <v>6</v>
      </c>
      <c r="C73" s="23" t="s">
        <v>211</v>
      </c>
      <c r="D73" s="23">
        <f>8*4.1*0.2</f>
        <v>6.56</v>
      </c>
      <c r="E73" s="8"/>
      <c r="F73" s="113">
        <f t="shared" si="5"/>
        <v>0</v>
      </c>
    </row>
    <row r="74" spans="1:6" ht="34.5" thickTop="1" thickBot="1" x14ac:dyDescent="0.3">
      <c r="A74" s="21">
        <v>1.4</v>
      </c>
      <c r="B74" s="25" t="s">
        <v>7</v>
      </c>
      <c r="C74" s="23" t="s">
        <v>211</v>
      </c>
      <c r="D74" s="23">
        <f>4.1*8*0.05</f>
        <v>1.64</v>
      </c>
      <c r="E74" s="8"/>
      <c r="F74" s="113">
        <f t="shared" si="5"/>
        <v>0</v>
      </c>
    </row>
    <row r="75" spans="1:6" ht="100.5" thickTop="1" thickBot="1" x14ac:dyDescent="0.3">
      <c r="A75" s="21">
        <v>1.5</v>
      </c>
      <c r="B75" s="22" t="s">
        <v>8</v>
      </c>
      <c r="C75" s="6" t="s">
        <v>212</v>
      </c>
      <c r="D75" s="21">
        <f>8*4.1*0.15</f>
        <v>4.919999999999999</v>
      </c>
      <c r="E75" s="24"/>
      <c r="F75" s="113">
        <f t="shared" si="5"/>
        <v>0</v>
      </c>
    </row>
    <row r="76" spans="1:6" ht="84" thickTop="1" thickBot="1" x14ac:dyDescent="0.3">
      <c r="A76" s="21">
        <v>1.6</v>
      </c>
      <c r="B76" s="22" t="s">
        <v>9</v>
      </c>
      <c r="C76" s="6" t="s">
        <v>212</v>
      </c>
      <c r="D76" s="21">
        <f>17*0.15*0.25</f>
        <v>0.63749999999999996</v>
      </c>
      <c r="E76" s="24"/>
      <c r="F76" s="113">
        <f t="shared" si="5"/>
        <v>0</v>
      </c>
    </row>
    <row r="77" spans="1:6" ht="84" thickTop="1" thickBot="1" x14ac:dyDescent="0.3">
      <c r="A77" s="21">
        <v>1.7</v>
      </c>
      <c r="B77" s="22" t="s">
        <v>10</v>
      </c>
      <c r="C77" s="6" t="s">
        <v>213</v>
      </c>
      <c r="D77" s="21">
        <f>5.2*0.7</f>
        <v>3.6399999999999997</v>
      </c>
      <c r="E77" s="24"/>
      <c r="F77" s="113">
        <f t="shared" si="5"/>
        <v>0</v>
      </c>
    </row>
    <row r="78" spans="1:6" ht="67.5" thickTop="1" thickBot="1" x14ac:dyDescent="0.3">
      <c r="A78" s="21">
        <v>1.8</v>
      </c>
      <c r="B78" s="22" t="s">
        <v>11</v>
      </c>
      <c r="C78" s="6" t="s">
        <v>213</v>
      </c>
      <c r="D78" s="21">
        <v>35</v>
      </c>
      <c r="E78" s="24"/>
      <c r="F78" s="113">
        <f t="shared" si="5"/>
        <v>0</v>
      </c>
    </row>
    <row r="79" spans="1:6" ht="34.5" thickTop="1" thickBot="1" x14ac:dyDescent="0.3">
      <c r="A79" s="21">
        <v>1.9</v>
      </c>
      <c r="B79" s="22" t="s">
        <v>12</v>
      </c>
      <c r="C79" s="6" t="s">
        <v>213</v>
      </c>
      <c r="D79" s="21">
        <v>35</v>
      </c>
      <c r="E79" s="24"/>
      <c r="F79" s="113">
        <f t="shared" si="5"/>
        <v>0</v>
      </c>
    </row>
    <row r="80" spans="1:6" ht="100.5" thickTop="1" thickBot="1" x14ac:dyDescent="0.3">
      <c r="A80" s="26">
        <v>1.1000000000000001</v>
      </c>
      <c r="B80" s="22" t="s">
        <v>13</v>
      </c>
      <c r="C80" s="6" t="s">
        <v>14</v>
      </c>
      <c r="D80" s="21">
        <v>1</v>
      </c>
      <c r="E80" s="24"/>
      <c r="F80" s="113">
        <f t="shared" si="5"/>
        <v>0</v>
      </c>
    </row>
    <row r="81" spans="1:6" ht="30.95" customHeight="1" thickTop="1" thickBot="1" x14ac:dyDescent="0.35">
      <c r="A81" s="149" t="s">
        <v>15</v>
      </c>
      <c r="B81" s="150"/>
      <c r="C81" s="150"/>
      <c r="D81" s="150"/>
      <c r="E81" s="151"/>
      <c r="F81" s="105">
        <f>SUM(F71:F80)</f>
        <v>0</v>
      </c>
    </row>
    <row r="82" spans="1:6" ht="17.25" thickTop="1" thickBot="1" x14ac:dyDescent="0.3">
      <c r="A82" s="145"/>
      <c r="B82" s="146" t="s">
        <v>210</v>
      </c>
      <c r="C82" s="146"/>
      <c r="D82" s="147">
        <v>2</v>
      </c>
      <c r="E82" s="147"/>
      <c r="F82" s="148">
        <f>F81*D82</f>
        <v>0</v>
      </c>
    </row>
    <row r="83" spans="1:6" ht="17.25" thickTop="1" thickBot="1" x14ac:dyDescent="0.3">
      <c r="A83" s="145"/>
      <c r="B83" s="146"/>
      <c r="C83" s="146"/>
      <c r="D83" s="147"/>
      <c r="E83" s="147"/>
      <c r="F83" s="148"/>
    </row>
    <row r="84" spans="1:6" ht="17.25" thickTop="1" thickBot="1" x14ac:dyDescent="0.3"/>
    <row r="85" spans="1:6" ht="18" thickTop="1" thickBot="1" x14ac:dyDescent="0.3">
      <c r="A85" s="137" t="s">
        <v>215</v>
      </c>
      <c r="B85" s="137"/>
      <c r="C85" s="137"/>
      <c r="D85" s="137"/>
      <c r="E85" s="137"/>
      <c r="F85" s="137"/>
    </row>
    <row r="86" spans="1:6" ht="34.5" thickTop="1" thickBot="1" x14ac:dyDescent="0.3">
      <c r="A86" s="36" t="s">
        <v>93</v>
      </c>
      <c r="B86" s="37" t="s">
        <v>94</v>
      </c>
      <c r="C86" s="38" t="s">
        <v>5</v>
      </c>
      <c r="D86" s="36" t="s">
        <v>2</v>
      </c>
      <c r="E86" s="39" t="s">
        <v>95</v>
      </c>
      <c r="F86" s="39" t="s">
        <v>96</v>
      </c>
    </row>
    <row r="87" spans="1:6" ht="19.5" thickTop="1" thickBot="1" x14ac:dyDescent="0.3">
      <c r="A87" s="38">
        <v>1</v>
      </c>
      <c r="B87" s="58" t="s">
        <v>203</v>
      </c>
      <c r="C87" s="40"/>
      <c r="D87" s="41"/>
      <c r="E87" s="42"/>
      <c r="F87" s="42"/>
    </row>
    <row r="88" spans="1:6" ht="18" thickTop="1" thickBot="1" x14ac:dyDescent="0.3">
      <c r="A88" s="43">
        <v>1.1000000000000001</v>
      </c>
      <c r="B88" s="44" t="s">
        <v>97</v>
      </c>
      <c r="C88" s="30"/>
      <c r="D88" s="45"/>
      <c r="E88" s="46"/>
      <c r="F88" s="47"/>
    </row>
    <row r="89" spans="1:6" ht="42.95" customHeight="1" thickTop="1" thickBot="1" x14ac:dyDescent="0.3">
      <c r="A89" s="153" t="s">
        <v>98</v>
      </c>
      <c r="B89" s="154"/>
      <c r="C89" s="154"/>
      <c r="D89" s="154"/>
      <c r="E89" s="155"/>
      <c r="F89" s="46"/>
    </row>
    <row r="90" spans="1:6" ht="51" thickTop="1" thickBot="1" x14ac:dyDescent="0.3">
      <c r="A90" s="48" t="s">
        <v>99</v>
      </c>
      <c r="B90" s="49" t="s">
        <v>100</v>
      </c>
      <c r="C90" s="30" t="s">
        <v>101</v>
      </c>
      <c r="D90" s="45">
        <v>33.119999999999997</v>
      </c>
      <c r="E90" s="50"/>
      <c r="F90" s="114">
        <f>D90*E90</f>
        <v>0</v>
      </c>
    </row>
    <row r="91" spans="1:6" ht="34.5" thickTop="1" thickBot="1" x14ac:dyDescent="0.3">
      <c r="A91" s="48" t="s">
        <v>102</v>
      </c>
      <c r="B91" s="49" t="s">
        <v>103</v>
      </c>
      <c r="C91" s="30" t="s">
        <v>101</v>
      </c>
      <c r="D91" s="45">
        <v>33.119999999999997</v>
      </c>
      <c r="E91" s="50"/>
      <c r="F91" s="114">
        <f>D91*E91</f>
        <v>0</v>
      </c>
    </row>
    <row r="92" spans="1:6" ht="18" thickTop="1" thickBot="1" x14ac:dyDescent="0.3">
      <c r="A92" s="51">
        <v>1.2</v>
      </c>
      <c r="B92" s="44" t="s">
        <v>104</v>
      </c>
      <c r="C92" s="30"/>
      <c r="D92" s="45"/>
      <c r="E92" s="52"/>
      <c r="F92" s="114"/>
    </row>
    <row r="93" spans="1:6" ht="51" thickTop="1" thickBot="1" x14ac:dyDescent="0.3">
      <c r="A93" s="43" t="s">
        <v>105</v>
      </c>
      <c r="B93" s="49" t="s">
        <v>106</v>
      </c>
      <c r="C93" s="30" t="s">
        <v>107</v>
      </c>
      <c r="D93" s="45">
        <v>9.9359999999999999</v>
      </c>
      <c r="E93" s="50"/>
      <c r="F93" s="114">
        <f t="shared" ref="F93:F144" si="6">D93*E93</f>
        <v>0</v>
      </c>
    </row>
    <row r="94" spans="1:6" ht="18" thickTop="1" thickBot="1" x14ac:dyDescent="0.3">
      <c r="A94" s="43">
        <v>1.3</v>
      </c>
      <c r="B94" s="44" t="s">
        <v>108</v>
      </c>
      <c r="C94" s="30"/>
      <c r="D94" s="45"/>
      <c r="E94" s="52"/>
      <c r="F94" s="114"/>
    </row>
    <row r="95" spans="1:6" ht="19.5" thickTop="1" thickBot="1" x14ac:dyDescent="0.3">
      <c r="A95" s="48" t="s">
        <v>109</v>
      </c>
      <c r="B95" s="49" t="s">
        <v>110</v>
      </c>
      <c r="C95" s="30" t="s">
        <v>101</v>
      </c>
      <c r="D95" s="45">
        <v>33.119999999999997</v>
      </c>
      <c r="E95" s="50"/>
      <c r="F95" s="114">
        <f t="shared" si="6"/>
        <v>0</v>
      </c>
    </row>
    <row r="96" spans="1:6" ht="19.5" thickTop="1" thickBot="1" x14ac:dyDescent="0.3">
      <c r="A96" s="48" t="s">
        <v>111</v>
      </c>
      <c r="B96" s="49" t="s">
        <v>112</v>
      </c>
      <c r="C96" s="30" t="s">
        <v>101</v>
      </c>
      <c r="D96" s="45">
        <v>33.119999999999997</v>
      </c>
      <c r="E96" s="50"/>
      <c r="F96" s="114">
        <f t="shared" si="6"/>
        <v>0</v>
      </c>
    </row>
    <row r="97" spans="1:6" ht="18" thickTop="1" thickBot="1" x14ac:dyDescent="0.3">
      <c r="A97" s="51"/>
      <c r="B97" s="44" t="s">
        <v>113</v>
      </c>
      <c r="C97" s="30"/>
      <c r="D97" s="45"/>
      <c r="E97" s="52"/>
      <c r="F97" s="114"/>
    </row>
    <row r="98" spans="1:6" ht="18" thickTop="1" thickBot="1" x14ac:dyDescent="0.3">
      <c r="A98" s="48">
        <v>1.4</v>
      </c>
      <c r="B98" s="49" t="s">
        <v>114</v>
      </c>
      <c r="C98" s="30"/>
      <c r="D98" s="45"/>
      <c r="E98" s="52"/>
      <c r="F98" s="114"/>
    </row>
    <row r="99" spans="1:6" ht="34.5" thickTop="1" thickBot="1" x14ac:dyDescent="0.3">
      <c r="A99" s="30" t="s">
        <v>115</v>
      </c>
      <c r="B99" s="49" t="s">
        <v>116</v>
      </c>
      <c r="C99" s="30" t="s">
        <v>101</v>
      </c>
      <c r="D99" s="45">
        <v>25.96</v>
      </c>
      <c r="E99" s="50"/>
      <c r="F99" s="114">
        <f t="shared" si="6"/>
        <v>0</v>
      </c>
    </row>
    <row r="100" spans="1:6" ht="34.5" thickTop="1" thickBot="1" x14ac:dyDescent="0.3">
      <c r="A100" s="30" t="s">
        <v>117</v>
      </c>
      <c r="B100" s="49" t="s">
        <v>118</v>
      </c>
      <c r="C100" s="30" t="s">
        <v>101</v>
      </c>
      <c r="D100" s="45">
        <v>7.16</v>
      </c>
      <c r="E100" s="50"/>
      <c r="F100" s="114">
        <f t="shared" si="6"/>
        <v>0</v>
      </c>
    </row>
    <row r="101" spans="1:6" ht="19.5" thickTop="1" thickBot="1" x14ac:dyDescent="0.3">
      <c r="A101" s="30" t="s">
        <v>119</v>
      </c>
      <c r="B101" s="49" t="s">
        <v>120</v>
      </c>
      <c r="C101" s="30" t="s">
        <v>101</v>
      </c>
      <c r="D101" s="45">
        <v>1.44</v>
      </c>
      <c r="E101" s="50"/>
      <c r="F101" s="114">
        <f t="shared" si="6"/>
        <v>0</v>
      </c>
    </row>
    <row r="102" spans="1:6" ht="18" thickTop="1" thickBot="1" x14ac:dyDescent="0.3">
      <c r="A102" s="30" t="s">
        <v>121</v>
      </c>
      <c r="B102" s="49" t="s">
        <v>122</v>
      </c>
      <c r="C102" s="30" t="s">
        <v>64</v>
      </c>
      <c r="D102" s="45">
        <v>4</v>
      </c>
      <c r="E102" s="50"/>
      <c r="F102" s="114">
        <f t="shared" si="6"/>
        <v>0</v>
      </c>
    </row>
    <row r="103" spans="1:6" ht="18" thickTop="1" thickBot="1" x14ac:dyDescent="0.3">
      <c r="A103" s="30">
        <v>1.5</v>
      </c>
      <c r="B103" s="44" t="s">
        <v>123</v>
      </c>
      <c r="C103" s="30"/>
      <c r="D103" s="45"/>
      <c r="E103" s="52"/>
      <c r="F103" s="114"/>
    </row>
    <row r="104" spans="1:6" ht="18" thickTop="1" thickBot="1" x14ac:dyDescent="0.3">
      <c r="A104" s="30" t="s">
        <v>124</v>
      </c>
      <c r="B104" s="49" t="s">
        <v>125</v>
      </c>
      <c r="C104" s="30" t="s">
        <v>126</v>
      </c>
      <c r="D104" s="45">
        <v>20</v>
      </c>
      <c r="E104" s="50"/>
      <c r="F104" s="114">
        <f t="shared" si="6"/>
        <v>0</v>
      </c>
    </row>
    <row r="105" spans="1:6" ht="34.5" thickTop="1" thickBot="1" x14ac:dyDescent="0.3">
      <c r="A105" s="30" t="s">
        <v>127</v>
      </c>
      <c r="B105" s="49" t="s">
        <v>128</v>
      </c>
      <c r="C105" s="30" t="s">
        <v>101</v>
      </c>
      <c r="D105" s="45">
        <v>36.450000000000003</v>
      </c>
      <c r="E105" s="50"/>
      <c r="F105" s="114">
        <f t="shared" si="6"/>
        <v>0</v>
      </c>
    </row>
    <row r="106" spans="1:6" ht="18" thickTop="1" thickBot="1" x14ac:dyDescent="0.3">
      <c r="A106" s="30">
        <v>1.6</v>
      </c>
      <c r="B106" s="44" t="s">
        <v>129</v>
      </c>
      <c r="C106" s="30"/>
      <c r="D106" s="45"/>
      <c r="E106" s="52"/>
      <c r="F106" s="114"/>
    </row>
    <row r="107" spans="1:6" ht="34.5" thickTop="1" thickBot="1" x14ac:dyDescent="0.3">
      <c r="A107" s="30" t="s">
        <v>130</v>
      </c>
      <c r="B107" s="49" t="s">
        <v>131</v>
      </c>
      <c r="C107" s="30" t="s">
        <v>64</v>
      </c>
      <c r="D107" s="45">
        <v>26</v>
      </c>
      <c r="E107" s="50"/>
      <c r="F107" s="114">
        <f t="shared" si="6"/>
        <v>0</v>
      </c>
    </row>
    <row r="108" spans="1:6" ht="19.5" thickTop="1" thickBot="1" x14ac:dyDescent="0.3">
      <c r="A108" s="30" t="s">
        <v>132</v>
      </c>
      <c r="B108" s="49" t="s">
        <v>133</v>
      </c>
      <c r="C108" s="30" t="s">
        <v>101</v>
      </c>
      <c r="D108" s="45">
        <v>3.2</v>
      </c>
      <c r="E108" s="50"/>
      <c r="F108" s="114">
        <f t="shared" si="6"/>
        <v>0</v>
      </c>
    </row>
    <row r="109" spans="1:6" ht="18" thickTop="1" thickBot="1" x14ac:dyDescent="0.3">
      <c r="A109" s="30" t="s">
        <v>134</v>
      </c>
      <c r="B109" s="49" t="s">
        <v>135</v>
      </c>
      <c r="C109" s="30" t="s">
        <v>64</v>
      </c>
      <c r="D109" s="45">
        <v>14.7</v>
      </c>
      <c r="E109" s="50"/>
      <c r="F109" s="114">
        <f t="shared" si="6"/>
        <v>0</v>
      </c>
    </row>
    <row r="110" spans="1:6" ht="18" thickTop="1" thickBot="1" x14ac:dyDescent="0.3">
      <c r="A110" s="30">
        <v>1.7</v>
      </c>
      <c r="B110" s="44" t="s">
        <v>136</v>
      </c>
      <c r="C110" s="30"/>
      <c r="D110" s="45"/>
      <c r="E110" s="52"/>
      <c r="F110" s="114"/>
    </row>
    <row r="111" spans="1:6" ht="18" thickTop="1" thickBot="1" x14ac:dyDescent="0.3">
      <c r="A111" s="30"/>
      <c r="B111" s="53" t="s">
        <v>137</v>
      </c>
      <c r="C111" s="30"/>
      <c r="D111" s="45"/>
      <c r="E111" s="52"/>
      <c r="F111" s="114"/>
    </row>
    <row r="112" spans="1:6" ht="18" thickTop="1" thickBot="1" x14ac:dyDescent="0.3">
      <c r="A112" s="30"/>
      <c r="B112" s="49" t="s">
        <v>138</v>
      </c>
      <c r="C112" s="30"/>
      <c r="D112" s="45"/>
      <c r="E112" s="52"/>
      <c r="F112" s="114"/>
    </row>
    <row r="113" spans="1:6" ht="19.5" thickTop="1" thickBot="1" x14ac:dyDescent="0.3">
      <c r="A113" s="30" t="s">
        <v>139</v>
      </c>
      <c r="B113" s="49" t="s">
        <v>140</v>
      </c>
      <c r="C113" s="30" t="s">
        <v>101</v>
      </c>
      <c r="D113" s="45">
        <v>33.119999999999997</v>
      </c>
      <c r="E113" s="50"/>
      <c r="F113" s="114">
        <f t="shared" si="6"/>
        <v>0</v>
      </c>
    </row>
    <row r="114" spans="1:6" ht="18" thickTop="1" thickBot="1" x14ac:dyDescent="0.3">
      <c r="A114" s="30">
        <v>1.8</v>
      </c>
      <c r="B114" s="44" t="s">
        <v>141</v>
      </c>
      <c r="C114" s="30"/>
      <c r="D114" s="45"/>
      <c r="E114" s="52"/>
      <c r="F114" s="114"/>
    </row>
    <row r="115" spans="1:6" ht="67.5" thickTop="1" thickBot="1" x14ac:dyDescent="0.3">
      <c r="A115" s="30" t="s">
        <v>142</v>
      </c>
      <c r="B115" s="49" t="s">
        <v>143</v>
      </c>
      <c r="C115" s="30" t="s">
        <v>64</v>
      </c>
      <c r="D115" s="45">
        <v>10</v>
      </c>
      <c r="E115" s="50"/>
      <c r="F115" s="114">
        <f t="shared" si="6"/>
        <v>0</v>
      </c>
    </row>
    <row r="116" spans="1:6" ht="51" thickTop="1" thickBot="1" x14ac:dyDescent="0.3">
      <c r="A116" s="30" t="s">
        <v>144</v>
      </c>
      <c r="B116" s="49" t="s">
        <v>145</v>
      </c>
      <c r="C116" s="30" t="s">
        <v>26</v>
      </c>
      <c r="D116" s="45">
        <v>1</v>
      </c>
      <c r="E116" s="50"/>
      <c r="F116" s="114">
        <f t="shared" si="6"/>
        <v>0</v>
      </c>
    </row>
    <row r="117" spans="1:6" ht="18" thickTop="1" thickBot="1" x14ac:dyDescent="0.3">
      <c r="A117" s="30">
        <v>1.9</v>
      </c>
      <c r="B117" s="44" t="s">
        <v>146</v>
      </c>
      <c r="C117" s="30"/>
      <c r="D117" s="45"/>
      <c r="E117" s="52"/>
      <c r="F117" s="114"/>
    </row>
    <row r="118" spans="1:6" ht="18" thickTop="1" thickBot="1" x14ac:dyDescent="0.3">
      <c r="A118" s="30" t="s">
        <v>147</v>
      </c>
      <c r="B118" s="44" t="s">
        <v>148</v>
      </c>
      <c r="C118" s="30"/>
      <c r="D118" s="45"/>
      <c r="E118" s="52"/>
      <c r="F118" s="114"/>
    </row>
    <row r="119" spans="1:6" ht="51" thickTop="1" thickBot="1" x14ac:dyDescent="0.3">
      <c r="A119" s="30"/>
      <c r="B119" s="49" t="s">
        <v>98</v>
      </c>
      <c r="C119" s="30"/>
      <c r="D119" s="45"/>
      <c r="E119" s="52"/>
      <c r="F119" s="114"/>
    </row>
    <row r="120" spans="1:6" ht="34.5" thickTop="1" thickBot="1" x14ac:dyDescent="0.3">
      <c r="A120" s="30" t="s">
        <v>149</v>
      </c>
      <c r="B120" s="49" t="s">
        <v>150</v>
      </c>
      <c r="C120" s="30" t="s">
        <v>107</v>
      </c>
      <c r="D120" s="45">
        <v>1</v>
      </c>
      <c r="E120" s="50"/>
      <c r="F120" s="114">
        <f t="shared" si="6"/>
        <v>0</v>
      </c>
    </row>
    <row r="121" spans="1:6" ht="19.5" thickTop="1" thickBot="1" x14ac:dyDescent="0.3">
      <c r="A121" s="30" t="s">
        <v>151</v>
      </c>
      <c r="B121" s="49" t="s">
        <v>152</v>
      </c>
      <c r="C121" s="30" t="s">
        <v>107</v>
      </c>
      <c r="D121" s="45">
        <v>0.5</v>
      </c>
      <c r="E121" s="50"/>
      <c r="F121" s="114">
        <f t="shared" si="6"/>
        <v>0</v>
      </c>
    </row>
    <row r="122" spans="1:6" ht="19.5" thickTop="1" thickBot="1" x14ac:dyDescent="0.3">
      <c r="A122" s="30" t="s">
        <v>153</v>
      </c>
      <c r="B122" s="49" t="s">
        <v>154</v>
      </c>
      <c r="C122" s="30" t="s">
        <v>107</v>
      </c>
      <c r="D122" s="45">
        <v>0.5</v>
      </c>
      <c r="E122" s="50"/>
      <c r="F122" s="114"/>
    </row>
    <row r="123" spans="1:6" ht="18" thickTop="1" thickBot="1" x14ac:dyDescent="0.3">
      <c r="A123" s="43" t="s">
        <v>155</v>
      </c>
      <c r="B123" s="44" t="s">
        <v>113</v>
      </c>
      <c r="C123" s="30"/>
      <c r="D123" s="45"/>
      <c r="E123" s="52"/>
      <c r="F123" s="114"/>
    </row>
    <row r="124" spans="1:6" ht="34.5" thickTop="1" thickBot="1" x14ac:dyDescent="0.3">
      <c r="A124" s="48"/>
      <c r="B124" s="49" t="s">
        <v>156</v>
      </c>
      <c r="C124" s="30"/>
      <c r="D124" s="45"/>
      <c r="E124" s="52"/>
      <c r="F124" s="114"/>
    </row>
    <row r="125" spans="1:6" ht="19.5" thickTop="1" thickBot="1" x14ac:dyDescent="0.3">
      <c r="A125" s="48" t="s">
        <v>157</v>
      </c>
      <c r="B125" s="49" t="s">
        <v>158</v>
      </c>
      <c r="C125" s="30" t="s">
        <v>101</v>
      </c>
      <c r="D125" s="45">
        <v>1</v>
      </c>
      <c r="E125" s="50"/>
      <c r="F125" s="114">
        <f t="shared" si="6"/>
        <v>0</v>
      </c>
    </row>
    <row r="126" spans="1:6" ht="18" thickTop="1" thickBot="1" x14ac:dyDescent="0.3">
      <c r="A126" s="48">
        <v>1.1000000000000001</v>
      </c>
      <c r="B126" s="44" t="s">
        <v>159</v>
      </c>
      <c r="C126" s="30"/>
      <c r="D126" s="45"/>
      <c r="E126" s="52"/>
      <c r="F126" s="114"/>
    </row>
    <row r="127" spans="1:6" ht="19.5" thickTop="1" thickBot="1" x14ac:dyDescent="0.3">
      <c r="A127" s="30" t="s">
        <v>160</v>
      </c>
      <c r="B127" s="49" t="s">
        <v>161</v>
      </c>
      <c r="C127" s="30" t="s">
        <v>101</v>
      </c>
      <c r="D127" s="45">
        <v>2</v>
      </c>
      <c r="E127" s="50"/>
      <c r="F127" s="114">
        <f t="shared" si="6"/>
        <v>0</v>
      </c>
    </row>
    <row r="128" spans="1:6" ht="18" thickTop="1" thickBot="1" x14ac:dyDescent="0.3">
      <c r="A128" s="30">
        <v>1.1100000000000001</v>
      </c>
      <c r="B128" s="44" t="s">
        <v>136</v>
      </c>
      <c r="C128" s="30"/>
      <c r="D128" s="45"/>
      <c r="E128" s="52"/>
      <c r="F128" s="114"/>
    </row>
    <row r="129" spans="1:6" ht="19.5" thickTop="1" thickBot="1" x14ac:dyDescent="0.3">
      <c r="A129" s="30" t="s">
        <v>162</v>
      </c>
      <c r="B129" s="49" t="s">
        <v>163</v>
      </c>
      <c r="C129" s="30" t="s">
        <v>101</v>
      </c>
      <c r="D129" s="45">
        <v>1.2</v>
      </c>
      <c r="E129" s="50"/>
      <c r="F129" s="114">
        <f t="shared" si="6"/>
        <v>0</v>
      </c>
    </row>
    <row r="130" spans="1:6" ht="18" thickTop="1" thickBot="1" x14ac:dyDescent="0.3">
      <c r="A130" s="30" t="s">
        <v>164</v>
      </c>
      <c r="B130" s="49" t="s">
        <v>165</v>
      </c>
      <c r="C130" s="30" t="s">
        <v>166</v>
      </c>
      <c r="D130" s="45">
        <v>1</v>
      </c>
      <c r="E130" s="50"/>
      <c r="F130" s="114">
        <f t="shared" si="6"/>
        <v>0</v>
      </c>
    </row>
    <row r="131" spans="1:6" ht="18" thickTop="1" thickBot="1" x14ac:dyDescent="0.3">
      <c r="A131" s="30">
        <v>1.1200000000000001</v>
      </c>
      <c r="B131" s="44" t="s">
        <v>167</v>
      </c>
      <c r="C131" s="30"/>
      <c r="D131" s="45"/>
      <c r="E131" s="52"/>
      <c r="F131" s="114"/>
    </row>
    <row r="132" spans="1:6" ht="51" thickTop="1" thickBot="1" x14ac:dyDescent="0.3">
      <c r="A132" s="30"/>
      <c r="B132" s="49" t="s">
        <v>168</v>
      </c>
      <c r="C132" s="30"/>
      <c r="D132" s="45"/>
      <c r="E132" s="52"/>
      <c r="F132" s="114"/>
    </row>
    <row r="133" spans="1:6" ht="18" thickTop="1" thickBot="1" x14ac:dyDescent="0.3">
      <c r="A133" s="30" t="s">
        <v>169</v>
      </c>
      <c r="B133" s="49" t="s">
        <v>170</v>
      </c>
      <c r="C133" s="30" t="s">
        <v>64</v>
      </c>
      <c r="D133" s="45">
        <v>12</v>
      </c>
      <c r="E133" s="54"/>
      <c r="F133" s="114">
        <f t="shared" si="6"/>
        <v>0</v>
      </c>
    </row>
    <row r="134" spans="1:6" ht="18" thickTop="1" thickBot="1" x14ac:dyDescent="0.3">
      <c r="A134" s="30" t="s">
        <v>171</v>
      </c>
      <c r="B134" s="49" t="s">
        <v>172</v>
      </c>
      <c r="C134" s="30" t="s">
        <v>64</v>
      </c>
      <c r="D134" s="45">
        <v>6</v>
      </c>
      <c r="E134" s="54"/>
      <c r="F134" s="114">
        <f t="shared" si="6"/>
        <v>0</v>
      </c>
    </row>
    <row r="135" spans="1:6" ht="18" thickTop="1" thickBot="1" x14ac:dyDescent="0.3">
      <c r="A135" s="30" t="s">
        <v>173</v>
      </c>
      <c r="B135" s="49" t="s">
        <v>174</v>
      </c>
      <c r="C135" s="30" t="s">
        <v>166</v>
      </c>
      <c r="D135" s="45">
        <v>1</v>
      </c>
      <c r="E135" s="54"/>
      <c r="F135" s="114">
        <f t="shared" si="6"/>
        <v>0</v>
      </c>
    </row>
    <row r="136" spans="1:6" ht="34.5" thickTop="1" thickBot="1" x14ac:dyDescent="0.3">
      <c r="A136" s="30" t="s">
        <v>175</v>
      </c>
      <c r="B136" s="49" t="s">
        <v>176</v>
      </c>
      <c r="C136" s="30" t="s">
        <v>166</v>
      </c>
      <c r="D136" s="45">
        <v>2</v>
      </c>
      <c r="E136" s="54"/>
      <c r="F136" s="114">
        <f t="shared" si="6"/>
        <v>0</v>
      </c>
    </row>
    <row r="137" spans="1:6" ht="18" thickTop="1" thickBot="1" x14ac:dyDescent="0.3">
      <c r="A137" s="30" t="s">
        <v>177</v>
      </c>
      <c r="B137" s="49" t="s">
        <v>178</v>
      </c>
      <c r="C137" s="30" t="s">
        <v>166</v>
      </c>
      <c r="D137" s="45">
        <v>6</v>
      </c>
      <c r="E137" s="54"/>
      <c r="F137" s="114">
        <f t="shared" si="6"/>
        <v>0</v>
      </c>
    </row>
    <row r="138" spans="1:6" ht="36" thickTop="1" thickBot="1" x14ac:dyDescent="0.3">
      <c r="A138" s="30" t="s">
        <v>179</v>
      </c>
      <c r="B138" s="49" t="s">
        <v>180</v>
      </c>
      <c r="C138" s="30" t="s">
        <v>166</v>
      </c>
      <c r="D138" s="45">
        <v>7</v>
      </c>
      <c r="E138" s="54"/>
      <c r="F138" s="114">
        <f t="shared" si="6"/>
        <v>0</v>
      </c>
    </row>
    <row r="139" spans="1:6" ht="18" thickTop="1" thickBot="1" x14ac:dyDescent="0.3">
      <c r="A139" s="30" t="s">
        <v>181</v>
      </c>
      <c r="B139" s="49" t="s">
        <v>182</v>
      </c>
      <c r="C139" s="30" t="s">
        <v>166</v>
      </c>
      <c r="D139" s="45">
        <v>3</v>
      </c>
      <c r="E139" s="54"/>
      <c r="F139" s="114">
        <f t="shared" si="6"/>
        <v>0</v>
      </c>
    </row>
    <row r="140" spans="1:6" ht="18" thickTop="1" thickBot="1" x14ac:dyDescent="0.3">
      <c r="A140" s="30" t="s">
        <v>183</v>
      </c>
      <c r="B140" s="49" t="s">
        <v>184</v>
      </c>
      <c r="C140" s="30" t="s">
        <v>166</v>
      </c>
      <c r="D140" s="45">
        <v>3</v>
      </c>
      <c r="E140" s="54"/>
      <c r="F140" s="114">
        <f t="shared" si="6"/>
        <v>0</v>
      </c>
    </row>
    <row r="141" spans="1:6" ht="34.5" thickTop="1" thickBot="1" x14ac:dyDescent="0.3">
      <c r="A141" s="30" t="s">
        <v>185</v>
      </c>
      <c r="B141" s="49" t="s">
        <v>186</v>
      </c>
      <c r="C141" s="30" t="s">
        <v>166</v>
      </c>
      <c r="D141" s="45">
        <v>6</v>
      </c>
      <c r="E141" s="54"/>
      <c r="F141" s="114">
        <f t="shared" si="6"/>
        <v>0</v>
      </c>
    </row>
    <row r="142" spans="1:6" ht="34.5" thickTop="1" thickBot="1" x14ac:dyDescent="0.3">
      <c r="A142" s="30" t="s">
        <v>187</v>
      </c>
      <c r="B142" s="49" t="s">
        <v>188</v>
      </c>
      <c r="C142" s="30" t="s">
        <v>166</v>
      </c>
      <c r="D142" s="45">
        <v>1</v>
      </c>
      <c r="E142" s="54"/>
      <c r="F142" s="114">
        <f t="shared" si="6"/>
        <v>0</v>
      </c>
    </row>
    <row r="143" spans="1:6" ht="34.5" thickTop="1" thickBot="1" x14ac:dyDescent="0.3">
      <c r="A143" s="30" t="s">
        <v>189</v>
      </c>
      <c r="B143" s="49" t="s">
        <v>190</v>
      </c>
      <c r="C143" s="30" t="s">
        <v>166</v>
      </c>
      <c r="D143" s="45">
        <v>4</v>
      </c>
      <c r="E143" s="54"/>
      <c r="F143" s="114">
        <f t="shared" si="6"/>
        <v>0</v>
      </c>
    </row>
    <row r="144" spans="1:6" ht="18" thickTop="1" thickBot="1" x14ac:dyDescent="0.3">
      <c r="A144" s="30" t="s">
        <v>191</v>
      </c>
      <c r="B144" s="49" t="s">
        <v>192</v>
      </c>
      <c r="C144" s="30" t="s">
        <v>166</v>
      </c>
      <c r="D144" s="45">
        <v>10</v>
      </c>
      <c r="E144" s="54"/>
      <c r="F144" s="114">
        <f t="shared" si="6"/>
        <v>0</v>
      </c>
    </row>
    <row r="145" spans="1:6" ht="18" thickTop="1" thickBot="1" x14ac:dyDescent="0.3">
      <c r="A145" s="152" t="s">
        <v>193</v>
      </c>
      <c r="B145" s="152"/>
      <c r="C145" s="152"/>
      <c r="D145" s="152"/>
      <c r="E145" s="152"/>
      <c r="F145" s="115">
        <f>SUM(F89:F144)</f>
        <v>0</v>
      </c>
    </row>
    <row r="146" spans="1:6" ht="17.25" thickTop="1" thickBot="1" x14ac:dyDescent="0.3">
      <c r="A146" s="55"/>
      <c r="B146" s="56" t="s">
        <v>200</v>
      </c>
      <c r="C146" s="55"/>
      <c r="D146" s="55"/>
      <c r="E146" s="55"/>
      <c r="F146" s="116">
        <f>F145*2</f>
        <v>0</v>
      </c>
    </row>
    <row r="147" spans="1:6" ht="17.25" thickTop="1" thickBot="1" x14ac:dyDescent="0.3"/>
    <row r="148" spans="1:6" ht="27.95" customHeight="1" thickTop="1" thickBot="1" x14ac:dyDescent="0.3">
      <c r="A148" s="158" t="s">
        <v>216</v>
      </c>
      <c r="B148" s="159"/>
      <c r="C148" s="159"/>
      <c r="D148" s="159"/>
      <c r="E148" s="160"/>
    </row>
    <row r="149" spans="1:6" ht="27.95" customHeight="1" thickTop="1" thickBot="1" x14ac:dyDescent="0.3">
      <c r="A149" s="60"/>
      <c r="B149" s="60" t="s">
        <v>19</v>
      </c>
      <c r="C149" s="61" t="s">
        <v>195</v>
      </c>
      <c r="D149" s="61"/>
      <c r="E149" s="61" t="s">
        <v>196</v>
      </c>
    </row>
    <row r="150" spans="1:6" ht="27.6" customHeight="1" thickTop="1" thickBot="1" x14ac:dyDescent="0.3">
      <c r="A150" s="62" t="s">
        <v>0</v>
      </c>
      <c r="B150" s="62" t="s">
        <v>1</v>
      </c>
      <c r="C150" s="62" t="s">
        <v>16</v>
      </c>
      <c r="D150" s="62" t="s">
        <v>17</v>
      </c>
      <c r="E150" s="62" t="s">
        <v>4</v>
      </c>
    </row>
    <row r="151" spans="1:6" ht="18" thickTop="1" thickBot="1" x14ac:dyDescent="0.3">
      <c r="A151" s="63">
        <v>1</v>
      </c>
      <c r="B151" s="63" t="s">
        <v>217</v>
      </c>
      <c r="C151" s="63">
        <v>1</v>
      </c>
      <c r="D151" s="117">
        <f>F13</f>
        <v>0</v>
      </c>
      <c r="E151" s="117">
        <f t="shared" ref="E151:E156" si="7">C151*D151</f>
        <v>0</v>
      </c>
    </row>
    <row r="152" spans="1:6" ht="34.5" thickTop="1" thickBot="1" x14ac:dyDescent="0.3">
      <c r="A152" s="63">
        <v>2</v>
      </c>
      <c r="B152" s="64" t="s">
        <v>205</v>
      </c>
      <c r="C152" s="63">
        <v>1</v>
      </c>
      <c r="D152" s="117">
        <f>F25</f>
        <v>0</v>
      </c>
      <c r="E152" s="117">
        <f>D152</f>
        <v>0</v>
      </c>
    </row>
    <row r="153" spans="1:6" ht="18" thickTop="1" thickBot="1" x14ac:dyDescent="0.3">
      <c r="A153" s="63">
        <v>3</v>
      </c>
      <c r="B153" s="63" t="s">
        <v>219</v>
      </c>
      <c r="C153" s="63" t="s">
        <v>35</v>
      </c>
      <c r="D153" s="117">
        <f>F44</f>
        <v>0</v>
      </c>
      <c r="E153" s="117">
        <f>D153</f>
        <v>0</v>
      </c>
    </row>
    <row r="154" spans="1:6" ht="18" thickTop="1" thickBot="1" x14ac:dyDescent="0.3">
      <c r="A154" s="63">
        <v>4</v>
      </c>
      <c r="B154" s="63" t="s">
        <v>194</v>
      </c>
      <c r="C154" s="63">
        <v>1</v>
      </c>
      <c r="D154" s="117">
        <f>F66</f>
        <v>0</v>
      </c>
      <c r="E154" s="117">
        <f>D154</f>
        <v>0</v>
      </c>
    </row>
    <row r="155" spans="1:6" ht="18" thickTop="1" thickBot="1" x14ac:dyDescent="0.3">
      <c r="A155" s="63">
        <v>5</v>
      </c>
      <c r="B155" s="64" t="s">
        <v>201</v>
      </c>
      <c r="C155" s="63">
        <v>2</v>
      </c>
      <c r="D155" s="117">
        <f>F81</f>
        <v>0</v>
      </c>
      <c r="E155" s="117">
        <f t="shared" si="7"/>
        <v>0</v>
      </c>
    </row>
    <row r="156" spans="1:6" ht="18" thickTop="1" thickBot="1" x14ac:dyDescent="0.3">
      <c r="A156" s="63">
        <v>6</v>
      </c>
      <c r="B156" s="64" t="s">
        <v>220</v>
      </c>
      <c r="C156" s="63">
        <v>2</v>
      </c>
      <c r="D156" s="117">
        <f>F145</f>
        <v>0</v>
      </c>
      <c r="E156" s="117">
        <f t="shared" si="7"/>
        <v>0</v>
      </c>
    </row>
    <row r="157" spans="1:6" ht="17.25" thickTop="1" thickBot="1" x14ac:dyDescent="0.3">
      <c r="A157" s="156" t="s">
        <v>18</v>
      </c>
      <c r="B157" s="156"/>
      <c r="C157" s="156"/>
      <c r="D157" s="156"/>
      <c r="E157" s="157">
        <f>SUM(E151:E156)</f>
        <v>0</v>
      </c>
    </row>
    <row r="158" spans="1:6" ht="17.25" thickTop="1" thickBot="1" x14ac:dyDescent="0.3">
      <c r="A158" s="156"/>
      <c r="B158" s="156"/>
      <c r="C158" s="156"/>
      <c r="D158" s="156"/>
      <c r="E158" s="157"/>
    </row>
    <row r="159" spans="1:6" ht="17.25" thickTop="1" thickBot="1" x14ac:dyDescent="0.3"/>
    <row r="160" spans="1:6" ht="21" x14ac:dyDescent="0.4">
      <c r="A160" s="83"/>
      <c r="B160" s="84"/>
      <c r="C160" s="85"/>
      <c r="D160" s="86"/>
      <c r="E160" s="85"/>
      <c r="F160" s="87"/>
    </row>
    <row r="161" spans="1:6" ht="21" x14ac:dyDescent="0.4">
      <c r="A161" s="88"/>
      <c r="B161" s="89" t="s">
        <v>226</v>
      </c>
      <c r="C161" s="90"/>
      <c r="D161" s="91"/>
      <c r="E161" s="90"/>
      <c r="F161" s="92"/>
    </row>
    <row r="162" spans="1:6" ht="21" x14ac:dyDescent="0.4">
      <c r="A162" s="88"/>
      <c r="B162" s="93" t="s">
        <v>227</v>
      </c>
      <c r="C162" s="90"/>
      <c r="D162" s="91"/>
      <c r="E162" s="90"/>
      <c r="F162" s="92"/>
    </row>
    <row r="163" spans="1:6" ht="21" x14ac:dyDescent="0.4">
      <c r="A163" s="88"/>
      <c r="B163" s="93" t="s">
        <v>228</v>
      </c>
      <c r="C163" s="90"/>
      <c r="D163" s="91"/>
      <c r="E163" s="90"/>
      <c r="F163" s="92"/>
    </row>
    <row r="164" spans="1:6" ht="21" x14ac:dyDescent="0.4">
      <c r="A164" s="94"/>
      <c r="B164" s="95"/>
      <c r="C164" s="90"/>
      <c r="D164" s="91"/>
      <c r="E164" s="90"/>
      <c r="F164" s="92"/>
    </row>
    <row r="165" spans="1:6" ht="21" x14ac:dyDescent="0.4">
      <c r="A165" s="94"/>
      <c r="B165" s="96" t="s">
        <v>229</v>
      </c>
      <c r="C165" s="90"/>
      <c r="D165" s="91"/>
      <c r="E165" s="90"/>
      <c r="F165" s="92"/>
    </row>
    <row r="166" spans="1:6" ht="21" x14ac:dyDescent="0.4">
      <c r="A166" s="94"/>
      <c r="B166" s="96" t="s">
        <v>230</v>
      </c>
      <c r="C166" s="90"/>
      <c r="D166" s="91"/>
      <c r="E166" s="90"/>
      <c r="F166" s="92"/>
    </row>
    <row r="167" spans="1:6" ht="21" x14ac:dyDescent="0.4">
      <c r="A167" s="94"/>
      <c r="B167" s="95"/>
      <c r="C167" s="90"/>
      <c r="D167" s="91"/>
      <c r="E167" s="90"/>
      <c r="F167" s="92"/>
    </row>
    <row r="168" spans="1:6" ht="21" x14ac:dyDescent="0.4">
      <c r="A168" s="94"/>
      <c r="B168" s="97" t="s">
        <v>231</v>
      </c>
      <c r="C168" s="90"/>
      <c r="D168" s="91"/>
      <c r="E168" s="90"/>
      <c r="F168" s="92"/>
    </row>
    <row r="169" spans="1:6" ht="21.75" thickBot="1" x14ac:dyDescent="0.45">
      <c r="A169" s="98"/>
      <c r="B169" s="99"/>
      <c r="C169" s="100"/>
      <c r="D169" s="101"/>
      <c r="E169" s="100"/>
      <c r="F169" s="102"/>
    </row>
  </sheetData>
  <sheetProtection formatCells="0" formatColumns="0" formatRows="0"/>
  <protectedRanges>
    <protectedRange sqref="D6:E12" name="Range28_1_1"/>
    <protectedRange sqref="D27:E28" name="Range28_1_3"/>
    <protectedRange sqref="F43" name="Range28_1_1_1_1"/>
    <protectedRange sqref="D50:E53 D54:D55" name="Range28_2"/>
    <protectedRange algorithmName="SHA-512" hashValue="bwSaiN9fbeV8mHNC3rSEskKDfVzOPO55yTwa0pSpPdikFelFhR5n662WiULi9g4iN0i7A0dDODZZapr/dn2Y1Q==" saltValue="tNnu5BabsiXCHIljXCjZ2w==" spinCount="100000" sqref="F90:F145 D90:D144" name="Range1"/>
    <protectedRange sqref="E90:E144" name="Range2"/>
  </protectedRanges>
  <mergeCells count="30">
    <mergeCell ref="A145:E145"/>
    <mergeCell ref="A89:E89"/>
    <mergeCell ref="A157:D158"/>
    <mergeCell ref="E157:E158"/>
    <mergeCell ref="A148:E148"/>
    <mergeCell ref="A85:F85"/>
    <mergeCell ref="A48:F48"/>
    <mergeCell ref="B46:F46"/>
    <mergeCell ref="A68:F68"/>
    <mergeCell ref="B69:F69"/>
    <mergeCell ref="A82:A83"/>
    <mergeCell ref="B82:C83"/>
    <mergeCell ref="D82:E83"/>
    <mergeCell ref="F82:F83"/>
    <mergeCell ref="A81:E81"/>
    <mergeCell ref="A27:F27"/>
    <mergeCell ref="B1:F1"/>
    <mergeCell ref="A25:E25"/>
    <mergeCell ref="A14:F14"/>
    <mergeCell ref="A2:A3"/>
    <mergeCell ref="B26:F26"/>
    <mergeCell ref="E2:E3"/>
    <mergeCell ref="F2:F3"/>
    <mergeCell ref="C4:F4"/>
    <mergeCell ref="B2:B3"/>
    <mergeCell ref="C2:C3"/>
    <mergeCell ref="D2:D3"/>
    <mergeCell ref="B13:C13"/>
    <mergeCell ref="D13:E13"/>
    <mergeCell ref="B15:F15"/>
  </mergeCells>
  <pageMargins left="0.7" right="0.7" top="0.75" bottom="0.75" header="0.3" footer="0.3"/>
  <pageSetup scale="36" orientation="landscape" r:id="rId1"/>
  <rowBreaks count="2" manualBreakCount="2">
    <brk id="13" max="5" man="1"/>
    <brk id="45"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Tender Doc-Botor borehole rehab</vt:lpstr>
      <vt:lpstr>'Tender Doc-Botor borehole rehab'!Print_Area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ENG HAMSE</dc:creator>
  <cp:lastModifiedBy>Mohamed Jama Daakir</cp:lastModifiedBy>
  <dcterms:created xsi:type="dcterms:W3CDTF">2015-06-05T18:17:20Z</dcterms:created>
  <dcterms:modified xsi:type="dcterms:W3CDTF">2025-01-29T06:37:50Z</dcterms:modified>
</cp:coreProperties>
</file>