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persons/person.xml" ContentType="application/vnd.ms-excel.person+xml"/>
  <Override PartName="/xl/threadedComments/threadedComment1.xml" ContentType="application/vnd.ms-excel.threadedcomment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0"/>
  <workbookPr/>
  <mc:AlternateContent xmlns:mc="http://schemas.openxmlformats.org/markup-compatibility/2006">
    <mc:Choice Requires="x15">
      <x15ac:absPath xmlns:x15ac="http://schemas.microsoft.com/office/spreadsheetml/2010/11/ac" url="C:\Users\AAteye\Documents\Final document\Final document\"/>
    </mc:Choice>
  </mc:AlternateContent>
  <xr:revisionPtr revIDLastSave="0" documentId="13_ncr:1_{45E2BE64-EA20-41A1-ABCD-B78D3F1632FF}" xr6:coauthVersionLast="36" xr6:coauthVersionMax="47" xr10:uidLastSave="{00000000-0000-0000-0000-000000000000}"/>
  <bookViews>
    <workbookView xWindow="-90" yWindow="-90" windowWidth="19380" windowHeight="11460" activeTab="1" xr2:uid="{00000000-000D-0000-FFFF-FFFF00000000}"/>
  </bookViews>
  <sheets>
    <sheet name="Hafir " sheetId="5" r:id="rId1"/>
    <sheet name="Fence" sheetId="6" r:id="rId2"/>
    <sheet name="Summary Sheet" sheetId="3" r:id="rId3"/>
  </sheet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D13" i="5" l="1"/>
  <c r="D14" i="5" l="1"/>
  <c r="D10" i="5"/>
  <c r="D9" i="5"/>
  <c r="D7" i="6"/>
  <c r="D19" i="5"/>
  <c r="D8" i="6"/>
  <c r="D24" i="5" l="1"/>
  <c r="D25" i="5" l="1"/>
  <c r="D22" i="5" l="1"/>
  <c r="D17" i="5"/>
  <c r="D6" i="5"/>
  <c r="D21" i="5" l="1"/>
  <c r="D20" i="5"/>
  <c r="D18" i="5"/>
  <c r="D23" i="5" l="1"/>
  <c r="C7" i="3"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tc={818147F7-1996-464D-9107-553F0D9BB8B2}</author>
  </authors>
  <commentList>
    <comment ref="A19" authorId="0" shapeId="0" xr:uid="{00000000-0006-0000-0000-000001000000}">
      <text>
        <r>
          <rPr>
            <sz val="11"/>
            <color theme="1"/>
            <rFont val="Calibri"/>
            <family val="2"/>
            <scheme val="minor"/>
          </rPr>
          <t xml:space="preserve">[Threaded comment]
Your version of Excel allows you to read this threaded comment; however, any edits to it will get removed if the file is opened in a newer version of Excel. Learn more: https://go.microsoft.com/fwlink/?linkid=870924
Comment:
    @Cali Xirsi Nuur please did you add only the fixing of cracks by using still bars </t>
        </r>
      </text>
    </comment>
  </commentList>
</comments>
</file>

<file path=xl/sharedStrings.xml><?xml version="1.0" encoding="utf-8"?>
<sst xmlns="http://schemas.openxmlformats.org/spreadsheetml/2006/main" count="86" uniqueCount="63">
  <si>
    <t>BILL OF QUANTITY FOR REHABILITATION OF HAFFIR DAM at Boodhley 29'952m3</t>
  </si>
  <si>
    <t xml:space="preserve">Item </t>
  </si>
  <si>
    <t>Description</t>
  </si>
  <si>
    <t>Unit</t>
  </si>
  <si>
    <t>Qty</t>
  </si>
  <si>
    <t>Rate US$</t>
  </si>
  <si>
    <t>Amount US$</t>
  </si>
  <si>
    <t>Site clearance, Mobilization and demobilization</t>
  </si>
  <si>
    <t>Lumpsum</t>
  </si>
  <si>
    <r>
      <t>M</t>
    </r>
    <r>
      <rPr>
        <vertAlign val="superscript"/>
        <sz val="11"/>
        <color indexed="8"/>
        <rFont val="Gill Sans MT"/>
        <family val="2"/>
      </rPr>
      <t>2</t>
    </r>
  </si>
  <si>
    <t>Sub Total 1- Preliminaries</t>
  </si>
  <si>
    <t>Pan Excavation &amp; Earthwork Supports</t>
  </si>
  <si>
    <t>Excavate the haffir dam with a dimension of 108*60m width and a depth of 0.5m into the water reservior. directed by the supervising engineers from WVI.</t>
  </si>
  <si>
    <t>m³</t>
  </si>
  <si>
    <t>Remove and cart away soil from the embankment around the sides of the reservoir or Haffir dam, which has an  length of 400m, 5m width and a depth of 1m. Maintain a minimum 6m berm between the water reservoir and the embankment, as indicated in the drawings and directed by the supervising engineers from WVI.</t>
  </si>
  <si>
    <t>Sub Total 2 - Pan Excavation and earthworks</t>
  </si>
  <si>
    <t xml:space="preserve">HDPE Geo membrane Dam Liner Material for supplying </t>
  </si>
  <si>
    <r>
      <rPr>
        <sz val="11"/>
        <color rgb="FF000000"/>
        <rFont val="Gill Sans MT"/>
      </rPr>
      <t xml:space="preserve">Fix and </t>
    </r>
    <r>
      <rPr>
        <sz val="11"/>
        <color rgb="FFFF0000"/>
        <rFont val="Gill Sans MT"/>
      </rPr>
      <t>weld</t>
    </r>
    <r>
      <rPr>
        <sz val="11"/>
        <color rgb="FF000000"/>
        <rFont val="Gill Sans MT"/>
      </rPr>
      <t xml:space="preserve">  2mm thick approved quality Geosynthetic plastic material laid over well compacted soil bed bottom and sides walls  of water resevoir to the HDPE Membrane supplying by wv.This should be included the cost of   excavation trench of 500mm deep  to fold the plastic lining edges through out the dam cirformance. </t>
    </r>
  </si>
  <si>
    <t>M2</t>
  </si>
  <si>
    <t xml:space="preserve"> Construction of protection stone wall on the top of the reservoir dam With retaining walls for every 5m length, which has  thedimensions of 0.4  wide and 0.6 thick ( 0.2cm below ground while 0.4 above the ground) while retaining wall dimension is 0.4m wide,0.4 height and 81 sites.The construction should start on top of plastic linining folding trench around dam banks</t>
  </si>
  <si>
    <t>Sub Total 3- Pan Lining Membrane</t>
  </si>
  <si>
    <t>IN FLOW GALLERY, SILT TRAP AND OUTFLOW OR SPILLWAY</t>
  </si>
  <si>
    <t>Cast reinforced concrete (RCC) with an 8mm steel bar mesh at a spacing of 10cm on both the vertical and horizontal sides for the headed wall on the inlet, with dimensions of (3x1x0.4)*2m.</t>
  </si>
  <si>
    <t>Rehabilitate the channel wall between the silt trap and main reservoir by casting reinforced concrete (RCC) with an 8mm steel bar mesh at a spacing of 10cm on both the vertical and horizontal sides. The dimensions of the wall are (8x1x0.8)m</t>
  </si>
  <si>
    <t>Cast and construct RCC ground slab with the dimensions of (20m x 12m x 0.2m depth), reinforced by 12mm steel bars and 8mm links spacing at 20cm center-to-center.</t>
  </si>
  <si>
    <t>Construct a silt trap with the dimensions of 20m x 12m x 2m using masonry stone walls of 30cm thickness with a ratio of 1:4. Apply a 12mm thick of plastering  on the interior face walls.</t>
  </si>
  <si>
    <t>CFW</t>
  </si>
  <si>
    <t>Provide rip rap protection for inlet channel into the silt trap (7.2m3), silt trap to water pan (4.8m3) and silt trap to spill way (7.2m3).</t>
  </si>
  <si>
    <t>Construct concrete sill (mix ratio of 1:2:4)of  8mm steel bar mesh at the spacing of 10cm on silt trap to inlet and  overflow bed channels - (6x0.5x1m)+(3x0.5x1m)</t>
  </si>
  <si>
    <t>Provide and Cast concrete hollow box intended to secure the submersible pump using reiforced concrete (1:2:4) mix ratio and 10mm diameter steel reinforecment with spacing of 200mm c/c each side as per drawing and wvi engineer's guidance with the dimensions of ( 2m lengh, 0.5m wide and 0.6m deep and 0.1m thick). box should be made for portable concrete cover with a 0.1m thick. the box should have water entry openings as per wvi engineer guidance.</t>
  </si>
  <si>
    <t>Provide and install the following, 1no. Trash screen for the inlet channel 1.5 m X 1 m. (Heavy Gauge Mesh) and 1no. Mild Steel Foot Bridge 4m x 0.6m wide.</t>
  </si>
  <si>
    <t>Item</t>
  </si>
  <si>
    <t>Sub Total 4 - Inlet, Outlet &amp;Silt Trap</t>
  </si>
  <si>
    <t>COLLECTION</t>
  </si>
  <si>
    <t>SUB TOTAL 2 -  CIVIL WORKS OF WATER PAN RESERVOIR</t>
  </si>
  <si>
    <t>SUB TOTAL 3 -   PAN LINING MEMBRANE</t>
  </si>
  <si>
    <t>GRAND TOTAL OF  HAFIR DAM</t>
  </si>
  <si>
    <t>Item NO</t>
  </si>
  <si>
    <t>Item Description</t>
  </si>
  <si>
    <t>QTY</t>
  </si>
  <si>
    <t>Unit cost in USD</t>
  </si>
  <si>
    <t>Total cost in USD</t>
  </si>
  <si>
    <t xml:space="preserve">Fence Construction </t>
  </si>
  <si>
    <t>Supply and install angular metallic bars (50mm x 50mm x 5mm) for fence posts with a spacing of 2m center to center and a height of 2.5m (2m above ground level and 0.5m below ground level</t>
  </si>
  <si>
    <t>No</t>
  </si>
  <si>
    <t>Supply and install a galvanized chain link wire mesh (Gabion wire mesh) fence with a mesh opening of 50mm x 50mm, wire diameter of 2mm, and each roll measuring 25m in length and 2m in height.</t>
  </si>
  <si>
    <t>Rolls</t>
  </si>
  <si>
    <r>
      <rPr>
        <sz val="12"/>
        <color rgb="FF000000"/>
        <rFont val="Lato"/>
      </rPr>
      <t>Supply and fix Barbed wire of 25Kg, zinc galvanized steel, 174</t>
    </r>
    <r>
      <rPr>
        <sz val="12"/>
        <color rgb="FFFF0000"/>
        <rFont val="Lato"/>
      </rPr>
      <t>m length</t>
    </r>
    <r>
      <rPr>
        <sz val="12"/>
        <color rgb="FF000000"/>
        <rFont val="Lato"/>
      </rPr>
      <t>, 2mm thick on the top, bottom, and middle of the fence.</t>
    </r>
  </si>
  <si>
    <t>Supply 1 rolls of binding wire each 5kg</t>
  </si>
  <si>
    <t xml:space="preserve">Cast  mass concrete of 10cm wide and 15cm thick around fence perimeter from the ground level to incast chainlink to support and hold firmly. and </t>
  </si>
  <si>
    <t>cu.m</t>
  </si>
  <si>
    <t>Excavate foundation trenches and pour concrete footings for the angle bars, which have dimensions of (0.3x0.3x0.5)m. Each footing will be installed with a 5cm galvanized wire mesh and galvanized angular bar to hold on the ground.</t>
  </si>
  <si>
    <t xml:space="preserve"> Total cost of one fence</t>
  </si>
  <si>
    <t>Summary of Hafir Dam system  for Bodhley</t>
  </si>
  <si>
    <t>Amount ($)</t>
  </si>
  <si>
    <t>Hafir Dam</t>
  </si>
  <si>
    <t>Fence</t>
  </si>
  <si>
    <t xml:space="preserve">Grand Total cost  </t>
  </si>
  <si>
    <t>Mobilization of the necessary machinery and materials, as well as their demobilization. Site clearance after the  completion of site work</t>
  </si>
  <si>
    <t>Site clearance before the start of site work.World vision will do as cash for work</t>
  </si>
  <si>
    <t xml:space="preserve"> Rehabilitate and remove soil from the inlet channel, which has dimensions of 100x3x0.5m.This activity will be carried through cash for work . Do not qoute the unit rate</t>
  </si>
  <si>
    <t>Excavate sandement  trap with the dimensions of 20m x 12m x 2m to trap soil,clay and other rubish items before water get into the dam.This activity will carried out through cash for work by wv and the community. Do not the unit rate for this line.</t>
  </si>
  <si>
    <t>Excavate the outlet or spillway channel with the dimensions of 100m x 3m x 0.5m.This activity will carried out through cash for work by wv and the community. Do not the unit rate for this line.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</si>
</sst>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3" formatCode="_-* #,##0.00_-;\-* #,##0.00_-;_-* &quot;-&quot;??_-;_-@_-"/>
    <numFmt numFmtId="164" formatCode="&quot;$&quot;#,##0.00_);[Red]\(&quot;$&quot;#,##0.00\)"/>
    <numFmt numFmtId="165" formatCode="_(&quot;$&quot;* #,##0.00_);_(&quot;$&quot;* \(#,##0.00\);_(&quot;$&quot;* &quot;-&quot;??_);_(@_)"/>
    <numFmt numFmtId="166" formatCode="_(* #,##0.00_);_(* \(#,##0.00\);_(* &quot;-&quot;??_);_(@_)"/>
    <numFmt numFmtId="167" formatCode="0.0"/>
    <numFmt numFmtId="168" formatCode="[$$-409]#,##0.00"/>
  </numFmts>
  <fonts count="33" x14ac:knownFonts="1">
    <font>
      <sz val="11"/>
      <color theme="1"/>
      <name val="Calibri"/>
      <family val="2"/>
      <scheme val="minor"/>
    </font>
    <font>
      <sz val="11"/>
      <color theme="1"/>
      <name val="Calibri"/>
      <family val="2"/>
      <scheme val="minor"/>
    </font>
    <font>
      <b/>
      <sz val="12"/>
      <name val="Lato"/>
      <family val="2"/>
    </font>
    <font>
      <sz val="10"/>
      <name val="Arial"/>
      <family val="2"/>
    </font>
    <font>
      <b/>
      <sz val="12"/>
      <color indexed="8"/>
      <name val="Lato"/>
      <family val="2"/>
    </font>
    <font>
      <sz val="12"/>
      <color indexed="8"/>
      <name val="Gill Sans MT"/>
      <family val="2"/>
    </font>
    <font>
      <sz val="10"/>
      <name val="Lato"/>
      <family val="2"/>
    </font>
    <font>
      <b/>
      <sz val="11"/>
      <name val="Lato"/>
      <family val="2"/>
    </font>
    <font>
      <sz val="11"/>
      <name val="Lato"/>
      <family val="2"/>
    </font>
    <font>
      <sz val="11"/>
      <color indexed="8"/>
      <name val="Calibri"/>
      <family val="2"/>
      <scheme val="minor"/>
    </font>
    <font>
      <b/>
      <sz val="11"/>
      <name val="Calibri"/>
      <family val="2"/>
      <scheme val="minor"/>
    </font>
    <font>
      <b/>
      <sz val="11"/>
      <color indexed="8"/>
      <name val="Calibri"/>
      <family val="2"/>
      <scheme val="minor"/>
    </font>
    <font>
      <b/>
      <sz val="12"/>
      <color theme="1"/>
      <name val="Lato"/>
      <family val="2"/>
    </font>
    <font>
      <sz val="11"/>
      <color theme="1"/>
      <name val="Lato"/>
    </font>
    <font>
      <sz val="12"/>
      <name val="Gill Sans MT"/>
      <family val="2"/>
    </font>
    <font>
      <sz val="11"/>
      <color theme="1"/>
      <name val="Gill Sans MT"/>
      <family val="2"/>
    </font>
    <font>
      <b/>
      <sz val="11"/>
      <color theme="0"/>
      <name val="Gill Sans MT"/>
      <family val="2"/>
    </font>
    <font>
      <b/>
      <sz val="11"/>
      <name val="Gill Sans MT"/>
      <family val="2"/>
    </font>
    <font>
      <sz val="11"/>
      <name val="Gill Sans MT"/>
      <family val="2"/>
    </font>
    <font>
      <b/>
      <u/>
      <sz val="11"/>
      <name val="Gill Sans MT"/>
      <family val="2"/>
    </font>
    <font>
      <b/>
      <sz val="12"/>
      <name val="Gill Sans MT"/>
      <family val="2"/>
    </font>
    <font>
      <sz val="11"/>
      <color indexed="8"/>
      <name val="Gill Sans MT"/>
      <family val="2"/>
    </font>
    <font>
      <vertAlign val="superscript"/>
      <sz val="11"/>
      <color indexed="8"/>
      <name val="Gill Sans MT"/>
      <family val="2"/>
    </font>
    <font>
      <b/>
      <i/>
      <sz val="11"/>
      <name val="Gill Sans MT"/>
      <family val="2"/>
    </font>
    <font>
      <b/>
      <i/>
      <sz val="12"/>
      <name val="Gill Sans MT"/>
      <family val="2"/>
    </font>
    <font>
      <sz val="11"/>
      <color rgb="FF000000"/>
      <name val="Gill Sans MT"/>
    </font>
    <font>
      <sz val="11"/>
      <color rgb="FFFF0000"/>
      <name val="Gill Sans MT"/>
    </font>
    <font>
      <sz val="11"/>
      <name val="Gill Sans MT"/>
    </font>
    <font>
      <sz val="12"/>
      <color rgb="FF000000"/>
      <name val="Lato"/>
      <family val="2"/>
    </font>
    <font>
      <sz val="12"/>
      <color rgb="FF000000"/>
      <name val="Lato"/>
    </font>
    <font>
      <sz val="12"/>
      <color rgb="FFFF0000"/>
      <name val="Lato"/>
    </font>
    <font>
      <b/>
      <sz val="12"/>
      <name val="Lato"/>
    </font>
    <font>
      <b/>
      <sz val="12"/>
      <color theme="1"/>
      <name val="Lato"/>
    </font>
  </fonts>
  <fills count="8">
    <fill>
      <patternFill patternType="none"/>
    </fill>
    <fill>
      <patternFill patternType="gray125"/>
    </fill>
    <fill>
      <patternFill patternType="solid">
        <fgColor theme="0"/>
        <bgColor indexed="64"/>
      </patternFill>
    </fill>
    <fill>
      <patternFill patternType="solid">
        <fgColor theme="5"/>
        <bgColor indexed="64"/>
      </patternFill>
    </fill>
    <fill>
      <patternFill patternType="solid">
        <fgColor theme="0" tint="-0.14999847407452621"/>
        <bgColor indexed="64"/>
      </patternFill>
    </fill>
    <fill>
      <patternFill patternType="solid">
        <fgColor theme="4" tint="0.59999389629810485"/>
        <bgColor indexed="64"/>
      </patternFill>
    </fill>
    <fill>
      <patternFill patternType="solid">
        <fgColor rgb="FF92D050"/>
        <bgColor indexed="64"/>
      </patternFill>
    </fill>
    <fill>
      <patternFill patternType="solid">
        <fgColor rgb="FFFFFF00"/>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diagonal/>
    </border>
    <border>
      <left/>
      <right/>
      <top style="thin">
        <color indexed="64"/>
      </top>
      <bottom/>
      <diagonal/>
    </border>
    <border>
      <left style="medium">
        <color indexed="64"/>
      </left>
      <right/>
      <top/>
      <bottom style="medium">
        <color indexed="64"/>
      </bottom>
      <diagonal/>
    </border>
    <border>
      <left/>
      <right/>
      <top/>
      <bottom style="medium">
        <color indexed="64"/>
      </bottom>
      <diagonal/>
    </border>
    <border>
      <left style="medium">
        <color indexed="64"/>
      </left>
      <right style="medium">
        <color indexed="64"/>
      </right>
      <top/>
      <bottom style="medium">
        <color indexed="64"/>
      </bottom>
      <diagonal/>
    </border>
  </borders>
  <cellStyleXfs count="13">
    <xf numFmtId="0" fontId="0" fillId="0" borderId="0"/>
    <xf numFmtId="43" fontId="1" fillId="0" borderId="0" applyFont="0" applyFill="0" applyBorder="0" applyAlignment="0" applyProtection="0"/>
    <xf numFmtId="0" fontId="3" fillId="0" borderId="0"/>
    <xf numFmtId="0" fontId="3" fillId="0" borderId="0"/>
    <xf numFmtId="165" fontId="3" fillId="0" borderId="0" applyFont="0" applyFill="0" applyBorder="0" applyAlignment="0" applyProtection="0"/>
    <xf numFmtId="165" fontId="3" fillId="0" borderId="0" applyFont="0" applyFill="0" applyBorder="0" applyAlignment="0" applyProtection="0"/>
    <xf numFmtId="165"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5" fontId="3" fillId="0" borderId="0" applyFont="0" applyFill="0" applyBorder="0" applyAlignment="0" applyProtection="0"/>
    <xf numFmtId="0" fontId="1" fillId="0" borderId="0"/>
    <xf numFmtId="165" fontId="1" fillId="0" borderId="0" applyFont="0" applyFill="0" applyBorder="0" applyAlignment="0" applyProtection="0"/>
  </cellStyleXfs>
  <cellXfs count="99">
    <xf numFmtId="0" fontId="0" fillId="0" borderId="0" xfId="0"/>
    <xf numFmtId="0" fontId="8" fillId="0" borderId="1" xfId="0" applyFont="1" applyBorder="1" applyAlignment="1">
      <alignment vertical="top"/>
    </xf>
    <xf numFmtId="0" fontId="7" fillId="4" borderId="1" xfId="0" applyFont="1" applyFill="1" applyBorder="1" applyAlignment="1">
      <alignment vertical="top" wrapText="1"/>
    </xf>
    <xf numFmtId="0" fontId="7" fillId="4" borderId="1" xfId="0" applyFont="1" applyFill="1" applyBorder="1" applyAlignment="1">
      <alignment vertical="top"/>
    </xf>
    <xf numFmtId="43" fontId="7" fillId="4" borderId="1" xfId="1" applyFont="1" applyFill="1" applyBorder="1" applyAlignment="1">
      <alignment vertical="top"/>
    </xf>
    <xf numFmtId="43" fontId="8" fillId="4" borderId="1" xfId="1" applyFont="1" applyFill="1" applyBorder="1" applyAlignment="1">
      <alignment vertical="top"/>
    </xf>
    <xf numFmtId="0" fontId="10" fillId="0" borderId="1" xfId="0" applyFont="1" applyBorder="1" applyAlignment="1">
      <alignment vertical="top" wrapText="1"/>
    </xf>
    <xf numFmtId="1" fontId="10" fillId="0" borderId="1" xfId="0" applyNumberFormat="1" applyFont="1" applyBorder="1" applyAlignment="1">
      <alignment vertical="top"/>
    </xf>
    <xf numFmtId="43" fontId="10" fillId="0" borderId="1" xfId="1" applyFont="1" applyFill="1" applyBorder="1" applyAlignment="1">
      <alignment vertical="top"/>
    </xf>
    <xf numFmtId="0" fontId="9" fillId="0" borderId="1" xfId="0" applyFont="1" applyBorder="1" applyAlignment="1">
      <alignment vertical="top"/>
    </xf>
    <xf numFmtId="0" fontId="10" fillId="0" borderId="1" xfId="0" applyFont="1" applyBorder="1" applyAlignment="1">
      <alignment vertical="top"/>
    </xf>
    <xf numFmtId="0" fontId="13" fillId="0" borderId="0" xfId="0" applyFont="1"/>
    <xf numFmtId="43" fontId="0" fillId="0" borderId="0" xfId="0" applyNumberFormat="1"/>
    <xf numFmtId="0" fontId="0" fillId="2" borderId="0" xfId="0" applyFill="1"/>
    <xf numFmtId="0" fontId="5" fillId="2" borderId="1" xfId="3" applyFont="1" applyFill="1" applyBorder="1" applyAlignment="1">
      <alignment horizontal="center" vertical="center"/>
    </xf>
    <xf numFmtId="0" fontId="5" fillId="2" borderId="1" xfId="3" applyFont="1" applyFill="1" applyBorder="1" applyAlignment="1">
      <alignment horizontal="right" vertical="center"/>
    </xf>
    <xf numFmtId="0" fontId="15" fillId="0" borderId="0" xfId="0" applyFont="1"/>
    <xf numFmtId="0" fontId="16" fillId="3" borderId="5" xfId="9" applyFont="1" applyFill="1" applyBorder="1" applyAlignment="1">
      <alignment vertical="center"/>
    </xf>
    <xf numFmtId="0" fontId="16" fillId="3" borderId="6" xfId="9" applyFont="1" applyFill="1" applyBorder="1" applyAlignment="1">
      <alignment vertical="center"/>
    </xf>
    <xf numFmtId="0" fontId="17" fillId="0" borderId="1" xfId="0" applyFont="1" applyBorder="1" applyAlignment="1">
      <alignment vertical="top"/>
    </xf>
    <xf numFmtId="167" fontId="17" fillId="0" borderId="1" xfId="0" applyNumberFormat="1" applyFont="1" applyBorder="1" applyAlignment="1">
      <alignment vertical="top"/>
    </xf>
    <xf numFmtId="1" fontId="17" fillId="0" borderId="1" xfId="0" applyNumberFormat="1" applyFont="1" applyBorder="1" applyAlignment="1">
      <alignment vertical="top"/>
    </xf>
    <xf numFmtId="43" fontId="17" fillId="0" borderId="1" xfId="1" applyFont="1" applyFill="1" applyBorder="1" applyAlignment="1">
      <alignment vertical="top"/>
    </xf>
    <xf numFmtId="0" fontId="18" fillId="0" borderId="1" xfId="0" applyFont="1" applyBorder="1" applyAlignment="1">
      <alignment vertical="top"/>
    </xf>
    <xf numFmtId="167" fontId="18" fillId="0" borderId="1" xfId="0" applyNumberFormat="1" applyFont="1" applyBorder="1" applyAlignment="1">
      <alignment vertical="top" wrapText="1"/>
    </xf>
    <xf numFmtId="1" fontId="18" fillId="0" borderId="1" xfId="0" applyNumberFormat="1" applyFont="1" applyBorder="1" applyAlignment="1">
      <alignment vertical="top"/>
    </xf>
    <xf numFmtId="43" fontId="18" fillId="0" borderId="1" xfId="1" applyFont="1" applyFill="1" applyBorder="1" applyAlignment="1">
      <alignment vertical="top"/>
    </xf>
    <xf numFmtId="0" fontId="18" fillId="4" borderId="1" xfId="0" applyFont="1" applyFill="1" applyBorder="1" applyAlignment="1">
      <alignment vertical="top"/>
    </xf>
    <xf numFmtId="0" fontId="17" fillId="4" borderId="1" xfId="0" applyFont="1" applyFill="1" applyBorder="1" applyAlignment="1">
      <alignment vertical="top" wrapText="1"/>
    </xf>
    <xf numFmtId="43" fontId="18" fillId="4" borderId="1" xfId="1" applyFont="1" applyFill="1" applyBorder="1" applyAlignment="1">
      <alignment vertical="top"/>
    </xf>
    <xf numFmtId="43" fontId="17" fillId="4" borderId="1" xfId="1" applyFont="1" applyFill="1" applyBorder="1" applyAlignment="1">
      <alignment vertical="top"/>
    </xf>
    <xf numFmtId="0" fontId="19" fillId="0" borderId="1" xfId="0" applyFont="1" applyBorder="1" applyAlignment="1">
      <alignment vertical="top" wrapText="1"/>
    </xf>
    <xf numFmtId="43" fontId="18" fillId="0" borderId="1" xfId="1" applyFont="1" applyBorder="1" applyAlignment="1">
      <alignment vertical="top"/>
    </xf>
    <xf numFmtId="0" fontId="18" fillId="0" borderId="1" xfId="0" applyFont="1" applyBorder="1" applyAlignment="1">
      <alignment vertical="top" wrapText="1"/>
    </xf>
    <xf numFmtId="0" fontId="17" fillId="4" borderId="1" xfId="0" applyFont="1" applyFill="1" applyBorder="1" applyAlignment="1">
      <alignment vertical="top"/>
    </xf>
    <xf numFmtId="0" fontId="17" fillId="0" borderId="1" xfId="0" applyFont="1" applyBorder="1" applyAlignment="1">
      <alignment vertical="top" wrapText="1"/>
    </xf>
    <xf numFmtId="43" fontId="18" fillId="2" borderId="1" xfId="1" applyFont="1" applyFill="1" applyBorder="1" applyAlignment="1">
      <alignment vertical="top"/>
    </xf>
    <xf numFmtId="43" fontId="17" fillId="2" borderId="1" xfId="1" applyFont="1" applyFill="1" applyBorder="1" applyAlignment="1">
      <alignment vertical="top"/>
    </xf>
    <xf numFmtId="0" fontId="21" fillId="0" borderId="1" xfId="0" applyFont="1" applyBorder="1" applyAlignment="1">
      <alignment vertical="top"/>
    </xf>
    <xf numFmtId="0" fontId="18" fillId="2" borderId="1" xfId="0" applyFont="1" applyFill="1" applyBorder="1" applyAlignment="1">
      <alignment vertical="top"/>
    </xf>
    <xf numFmtId="0" fontId="17" fillId="2" borderId="1" xfId="0" applyFont="1" applyFill="1" applyBorder="1" applyAlignment="1">
      <alignment vertical="top" wrapText="1"/>
    </xf>
    <xf numFmtId="0" fontId="21" fillId="2" borderId="1" xfId="3" applyFont="1" applyFill="1" applyBorder="1" applyAlignment="1">
      <alignment horizontal="left" vertical="center"/>
    </xf>
    <xf numFmtId="0" fontId="20" fillId="6" borderId="8" xfId="0" applyFont="1" applyFill="1" applyBorder="1" applyAlignment="1">
      <alignment horizontal="center" vertical="top" wrapText="1"/>
    </xf>
    <xf numFmtId="0" fontId="20" fillId="6" borderId="7" xfId="0" applyFont="1" applyFill="1" applyBorder="1" applyAlignment="1">
      <alignment horizontal="center" vertical="top" wrapText="1"/>
    </xf>
    <xf numFmtId="4" fontId="20" fillId="6" borderId="9" xfId="0" applyNumberFormat="1" applyFont="1" applyFill="1" applyBorder="1" applyAlignment="1">
      <alignment horizontal="center" vertical="top" wrapText="1"/>
    </xf>
    <xf numFmtId="0" fontId="14" fillId="6" borderId="2" xfId="0" applyFont="1" applyFill="1" applyBorder="1" applyAlignment="1">
      <alignment horizontal="left" vertical="top"/>
    </xf>
    <xf numFmtId="0" fontId="20" fillId="6" borderId="1" xfId="0" applyFont="1" applyFill="1" applyBorder="1" applyAlignment="1">
      <alignment vertical="top" wrapText="1"/>
    </xf>
    <xf numFmtId="0" fontId="14" fillId="6" borderId="3" xfId="0" applyFont="1" applyFill="1" applyBorder="1" applyAlignment="1">
      <alignment horizontal="center" vertical="top"/>
    </xf>
    <xf numFmtId="165" fontId="14" fillId="6" borderId="3" xfId="4" applyFont="1" applyFill="1" applyBorder="1" applyAlignment="1">
      <alignment horizontal="center" vertical="top"/>
    </xf>
    <xf numFmtId="165" fontId="14" fillId="6" borderId="2" xfId="4" applyFont="1" applyFill="1" applyBorder="1" applyAlignment="1">
      <alignment horizontal="center" vertical="top"/>
    </xf>
    <xf numFmtId="0" fontId="14" fillId="0" borderId="1" xfId="0" applyFont="1" applyBorder="1" applyAlignment="1">
      <alignment horizontal="right" vertical="center"/>
    </xf>
    <xf numFmtId="0" fontId="5" fillId="2" borderId="7" xfId="3" applyFont="1" applyFill="1" applyBorder="1" applyAlignment="1">
      <alignment horizontal="left" wrapText="1"/>
    </xf>
    <xf numFmtId="0" fontId="5" fillId="2" borderId="7" xfId="3" applyFont="1" applyFill="1" applyBorder="1" applyAlignment="1">
      <alignment horizontal="center" vertical="center"/>
    </xf>
    <xf numFmtId="0" fontId="5" fillId="2" borderId="7" xfId="3" applyFont="1" applyFill="1" applyBorder="1" applyAlignment="1">
      <alignment horizontal="right" vertical="center"/>
    </xf>
    <xf numFmtId="168" fontId="5" fillId="2" borderId="7" xfId="3" applyNumberFormat="1" applyFont="1" applyFill="1" applyBorder="1" applyAlignment="1">
      <alignment horizontal="center" vertical="center"/>
    </xf>
    <xf numFmtId="165" fontId="14" fillId="0" borderId="7" xfId="4" applyFont="1" applyBorder="1" applyAlignment="1">
      <alignment horizontal="center" vertical="center"/>
    </xf>
    <xf numFmtId="0" fontId="14" fillId="0" borderId="1" xfId="0" applyFont="1" applyBorder="1" applyAlignment="1">
      <alignment horizontal="right" vertical="top"/>
    </xf>
    <xf numFmtId="0" fontId="5" fillId="2" borderId="1" xfId="3" applyFont="1" applyFill="1" applyBorder="1" applyAlignment="1">
      <alignment vertical="top" wrapText="1"/>
    </xf>
    <xf numFmtId="1" fontId="5" fillId="2" borderId="1" xfId="3" applyNumberFormat="1" applyFont="1" applyFill="1" applyBorder="1" applyAlignment="1">
      <alignment horizontal="right" vertical="center"/>
    </xf>
    <xf numFmtId="168" fontId="5" fillId="2" borderId="1" xfId="3" applyNumberFormat="1" applyFont="1" applyFill="1" applyBorder="1" applyAlignment="1">
      <alignment horizontal="center" vertical="center"/>
    </xf>
    <xf numFmtId="165" fontId="14" fillId="0" borderId="1" xfId="4" applyFont="1" applyBorder="1" applyAlignment="1">
      <alignment horizontal="center" vertical="center"/>
    </xf>
    <xf numFmtId="164" fontId="14" fillId="0" borderId="7" xfId="4" applyNumberFormat="1" applyFont="1" applyBorder="1" applyAlignment="1">
      <alignment horizontal="center" vertical="center"/>
    </xf>
    <xf numFmtId="166" fontId="0" fillId="0" borderId="0" xfId="0" applyNumberFormat="1"/>
    <xf numFmtId="43" fontId="17" fillId="7" borderId="1" xfId="1" applyFont="1" applyFill="1" applyBorder="1" applyAlignment="1">
      <alignment vertical="top"/>
    </xf>
    <xf numFmtId="0" fontId="9" fillId="7" borderId="1" xfId="0" applyFont="1" applyFill="1" applyBorder="1" applyAlignment="1">
      <alignment vertical="top"/>
    </xf>
    <xf numFmtId="0" fontId="10" fillId="7" borderId="1" xfId="0" applyFont="1" applyFill="1" applyBorder="1" applyAlignment="1">
      <alignment vertical="top"/>
    </xf>
    <xf numFmtId="1" fontId="10" fillId="7" borderId="1" xfId="0" applyNumberFormat="1" applyFont="1" applyFill="1" applyBorder="1" applyAlignment="1">
      <alignment vertical="top"/>
    </xf>
    <xf numFmtId="43" fontId="10" fillId="7" borderId="1" xfId="1" applyFont="1" applyFill="1" applyBorder="1" applyAlignment="1">
      <alignment vertical="top"/>
    </xf>
    <xf numFmtId="0" fontId="11" fillId="7" borderId="1" xfId="0" applyFont="1" applyFill="1" applyBorder="1" applyAlignment="1">
      <alignment vertical="top"/>
    </xf>
    <xf numFmtId="43" fontId="11" fillId="7" borderId="1" xfId="1" applyFont="1" applyFill="1" applyBorder="1" applyAlignment="1">
      <alignment vertical="top"/>
    </xf>
    <xf numFmtId="0" fontId="14" fillId="7" borderId="1" xfId="0" applyFont="1" applyFill="1" applyBorder="1" applyAlignment="1">
      <alignment vertical="top"/>
    </xf>
    <xf numFmtId="0" fontId="23" fillId="7" borderId="1" xfId="0" applyFont="1" applyFill="1" applyBorder="1" applyAlignment="1">
      <alignment vertical="top" wrapText="1"/>
    </xf>
    <xf numFmtId="165" fontId="24" fillId="7" borderId="1" xfId="0" applyNumberFormat="1" applyFont="1" applyFill="1" applyBorder="1" applyAlignment="1">
      <alignment vertical="top"/>
    </xf>
    <xf numFmtId="0" fontId="25" fillId="0" borderId="1" xfId="0" applyFont="1" applyBorder="1" applyAlignment="1">
      <alignment vertical="top" wrapText="1"/>
    </xf>
    <xf numFmtId="0" fontId="28" fillId="0" borderId="1" xfId="0" applyFont="1" applyBorder="1" applyAlignment="1">
      <alignment wrapText="1"/>
    </xf>
    <xf numFmtId="0" fontId="29" fillId="0" borderId="1" xfId="0" applyFont="1" applyBorder="1" applyAlignment="1">
      <alignment wrapText="1"/>
    </xf>
    <xf numFmtId="0" fontId="17" fillId="7" borderId="1" xfId="0" applyFont="1" applyFill="1" applyBorder="1" applyAlignment="1">
      <alignment vertical="top"/>
    </xf>
    <xf numFmtId="0" fontId="19" fillId="7" borderId="1" xfId="0" applyFont="1" applyFill="1" applyBorder="1" applyAlignment="1">
      <alignment vertical="top" wrapText="1"/>
    </xf>
    <xf numFmtId="0" fontId="18" fillId="7" borderId="1" xfId="0" applyFont="1" applyFill="1" applyBorder="1" applyAlignment="1">
      <alignment vertical="top"/>
    </xf>
    <xf numFmtId="43" fontId="18" fillId="7" borderId="1" xfId="1" applyFont="1" applyFill="1" applyBorder="1" applyAlignment="1">
      <alignment vertical="top"/>
    </xf>
    <xf numFmtId="0" fontId="27" fillId="7" borderId="1" xfId="0" applyFont="1" applyFill="1" applyBorder="1" applyAlignment="1">
      <alignment vertical="top" wrapText="1"/>
    </xf>
    <xf numFmtId="0" fontId="21" fillId="7" borderId="1" xfId="3" applyFont="1" applyFill="1" applyBorder="1" applyAlignment="1">
      <alignment horizontal="left" vertical="center"/>
    </xf>
    <xf numFmtId="0" fontId="2" fillId="5" borderId="10" xfId="2" applyFont="1" applyFill="1" applyBorder="1" applyAlignment="1">
      <alignment horizontal="center" vertical="top" wrapText="1"/>
    </xf>
    <xf numFmtId="0" fontId="2" fillId="5" borderId="10" xfId="2" applyFont="1" applyFill="1" applyBorder="1" applyAlignment="1">
      <alignment vertical="top" wrapText="1"/>
    </xf>
    <xf numFmtId="43" fontId="4" fillId="5" borderId="10" xfId="8" applyNumberFormat="1" applyFont="1" applyFill="1" applyBorder="1" applyAlignment="1">
      <alignment horizontal="center" wrapText="1"/>
    </xf>
    <xf numFmtId="0" fontId="12" fillId="5" borderId="10" xfId="0" applyFont="1" applyFill="1" applyBorder="1"/>
    <xf numFmtId="0" fontId="31" fillId="5" borderId="10" xfId="2" applyFont="1" applyFill="1" applyBorder="1" applyAlignment="1">
      <alignment horizontal="center" vertical="top" wrapText="1"/>
    </xf>
    <xf numFmtId="0" fontId="31" fillId="5" borderId="10" xfId="2" applyFont="1" applyFill="1" applyBorder="1" applyAlignment="1">
      <alignment vertical="top" wrapText="1"/>
    </xf>
    <xf numFmtId="4" fontId="32" fillId="5" borderId="10" xfId="0" applyNumberFormat="1" applyFont="1" applyFill="1" applyBorder="1"/>
    <xf numFmtId="0" fontId="2" fillId="7" borderId="11" xfId="2" applyFont="1" applyFill="1" applyBorder="1" applyAlignment="1">
      <alignment horizontal="center" vertical="top" wrapText="1"/>
    </xf>
    <xf numFmtId="0" fontId="2" fillId="7" borderId="12" xfId="2" applyFont="1" applyFill="1" applyBorder="1" applyAlignment="1">
      <alignment horizontal="center" vertical="top" wrapText="1"/>
    </xf>
    <xf numFmtId="43" fontId="4" fillId="7" borderId="11" xfId="8" applyNumberFormat="1" applyFont="1" applyFill="1" applyBorder="1" applyAlignment="1">
      <alignment horizontal="center" wrapText="1"/>
    </xf>
    <xf numFmtId="43" fontId="4" fillId="7" borderId="15" xfId="8" applyNumberFormat="1" applyFont="1" applyFill="1" applyBorder="1" applyAlignment="1">
      <alignment horizontal="center" wrapText="1"/>
    </xf>
    <xf numFmtId="0" fontId="16" fillId="3" borderId="4" xfId="9" applyFont="1" applyFill="1" applyBorder="1" applyAlignment="1">
      <alignment horizontal="center" vertical="center"/>
    </xf>
    <xf numFmtId="0" fontId="16" fillId="3" borderId="5" xfId="9" applyFont="1" applyFill="1" applyBorder="1" applyAlignment="1">
      <alignment horizontal="center" vertical="center"/>
    </xf>
    <xf numFmtId="0" fontId="2" fillId="7" borderId="0" xfId="2" applyFont="1" applyFill="1" applyAlignment="1">
      <alignment horizontal="center" vertical="top" wrapText="1"/>
    </xf>
    <xf numFmtId="0" fontId="6" fillId="7" borderId="0" xfId="2" applyFont="1" applyFill="1" applyAlignment="1">
      <alignment wrapText="1"/>
    </xf>
    <xf numFmtId="0" fontId="2" fillId="7" borderId="13" xfId="2" applyFont="1" applyFill="1" applyBorder="1" applyAlignment="1">
      <alignment horizontal="center" vertical="top" wrapText="1"/>
    </xf>
    <xf numFmtId="0" fontId="2" fillId="7" borderId="14" xfId="2" applyFont="1" applyFill="1" applyBorder="1" applyAlignment="1">
      <alignment horizontal="center" vertical="top" wrapText="1"/>
    </xf>
  </cellXfs>
  <cellStyles count="13">
    <cellStyle name="Comma" xfId="1" builtinId="3"/>
    <cellStyle name="Comma 14 2" xfId="12" xr:uid="{00000000-0005-0000-0000-000001000000}"/>
    <cellStyle name="Comma 2 2 2" xfId="10" xr:uid="{00000000-0005-0000-0000-000002000000}"/>
    <cellStyle name="Comma 3" xfId="8" xr:uid="{00000000-0005-0000-0000-000003000000}"/>
    <cellStyle name="Currency 2" xfId="4" xr:uid="{00000000-0005-0000-0000-000004000000}"/>
    <cellStyle name="Currency 2 2" xfId="5" xr:uid="{00000000-0005-0000-0000-000005000000}"/>
    <cellStyle name="Currency 3" xfId="6" xr:uid="{00000000-0005-0000-0000-000006000000}"/>
    <cellStyle name="Normal" xfId="0" builtinId="0"/>
    <cellStyle name="Normal 16 2" xfId="11" xr:uid="{00000000-0005-0000-0000-000008000000}"/>
    <cellStyle name="Normal 2" xfId="7" xr:uid="{00000000-0005-0000-0000-000009000000}"/>
    <cellStyle name="Normal 20 2" xfId="9" xr:uid="{00000000-0005-0000-0000-00000A000000}"/>
    <cellStyle name="Normal 3" xfId="3" xr:uid="{00000000-0005-0000-0000-00000B000000}"/>
    <cellStyle name="Normal 5" xfId="2" xr:uid="{00000000-0005-0000-0000-00000C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12"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persons/person.xml><?xml version="1.0" encoding="utf-8"?>
<personList xmlns="http://schemas.microsoft.com/office/spreadsheetml/2018/threadedcomments" xmlns:x="http://schemas.openxmlformats.org/spreadsheetml/2006/main">
  <person displayName="Cali Xirsi Nuur" id="{DBE5D8F2-BD9A-4181-8846-C5D822018C7F}" userId="cali_nuur@wvi.org" providerId="PeoplePicker"/>
  <person displayName="Maxamed Cabdi Ducaale" id="{B4F56F8A-156B-420E-8BE3-6790DD9225AD}" userId="S::maxamed_ducaale@wvi.org::b713945f-872b-4aba-b1a8-c8bb595d95b7" providerId="AD"/>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A19" dT="2024-05-07T12:00:19.06" personId="{B4F56F8A-156B-420E-8BE3-6790DD9225AD}" id="{818147F7-1996-464D-9107-553F0D9BB8B2}">
    <text xml:space="preserve">@Cali Xirsi Nuur please did you add only the fixing of cracks by using still bars </text>
    <mentions>
      <mention mentionpersonId="{DBE5D8F2-BD9A-4181-8846-C5D822018C7F}" mentionId="{2E64A7DD-313F-4BE1-BB1B-02170FCF75AB}" startIndex="0" length="16"/>
    </mentions>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38"/>
  <sheetViews>
    <sheetView topLeftCell="A37" zoomScale="145" zoomScaleNormal="145" workbookViewId="0">
      <selection activeCell="J14" sqref="J14"/>
    </sheetView>
  </sheetViews>
  <sheetFormatPr defaultRowHeight="15" x14ac:dyDescent="0.25"/>
  <cols>
    <col min="1" max="1" width="5.5703125" customWidth="1"/>
    <col min="2" max="2" width="51.85546875" customWidth="1"/>
    <col min="3" max="3" width="10.28515625" customWidth="1"/>
    <col min="4" max="4" width="12.5703125" customWidth="1"/>
    <col min="5" max="5" width="11.7109375" bestFit="1" customWidth="1"/>
    <col min="6" max="6" width="16.28515625" customWidth="1"/>
    <col min="8" max="8" width="10.7109375" bestFit="1" customWidth="1"/>
  </cols>
  <sheetData>
    <row r="1" spans="1:9" ht="36" hidden="1" customHeight="1" thickBot="1" x14ac:dyDescent="0.3"/>
    <row r="2" spans="1:9" ht="30.6" customHeight="1" x14ac:dyDescent="0.25">
      <c r="A2" s="93" t="s">
        <v>0</v>
      </c>
      <c r="B2" s="94"/>
      <c r="C2" s="94"/>
      <c r="D2" s="94"/>
      <c r="E2" s="17"/>
      <c r="F2" s="18"/>
    </row>
    <row r="3" spans="1:9" ht="20.45" customHeight="1" x14ac:dyDescent="0.25">
      <c r="A3" s="19" t="s">
        <v>1</v>
      </c>
      <c r="B3" s="20" t="s">
        <v>2</v>
      </c>
      <c r="C3" s="20" t="s">
        <v>3</v>
      </c>
      <c r="D3" s="21" t="s">
        <v>4</v>
      </c>
      <c r="E3" s="22" t="s">
        <v>5</v>
      </c>
      <c r="F3" s="22" t="s">
        <v>6</v>
      </c>
    </row>
    <row r="4" spans="1:9" ht="20.45" customHeight="1" x14ac:dyDescent="0.25">
      <c r="A4" s="19">
        <v>1</v>
      </c>
      <c r="B4" s="20" t="s">
        <v>7</v>
      </c>
      <c r="C4" s="20"/>
      <c r="D4" s="21"/>
      <c r="E4" s="22"/>
      <c r="F4" s="22"/>
    </row>
    <row r="5" spans="1:9" ht="33.6" customHeight="1" x14ac:dyDescent="0.25">
      <c r="A5" s="23">
        <v>1.1000000000000001</v>
      </c>
      <c r="B5" s="24" t="s">
        <v>58</v>
      </c>
      <c r="C5" s="23" t="s">
        <v>8</v>
      </c>
      <c r="D5" s="25">
        <v>1</v>
      </c>
      <c r="E5" s="26"/>
      <c r="F5" s="26"/>
    </row>
    <row r="6" spans="1:9" ht="27.6" customHeight="1" x14ac:dyDescent="0.35">
      <c r="A6" s="16">
        <v>1.2</v>
      </c>
      <c r="B6" s="16" t="s">
        <v>59</v>
      </c>
      <c r="C6" s="41" t="s">
        <v>9</v>
      </c>
      <c r="D6" s="16">
        <f>108*60</f>
        <v>6480</v>
      </c>
      <c r="E6" s="16" t="s">
        <v>26</v>
      </c>
      <c r="F6" s="26"/>
    </row>
    <row r="7" spans="1:9" ht="17.25" x14ac:dyDescent="0.25">
      <c r="A7" s="27"/>
      <c r="B7" s="28" t="s">
        <v>10</v>
      </c>
      <c r="C7" s="27"/>
      <c r="D7" s="29"/>
      <c r="E7" s="29"/>
      <c r="F7" s="63"/>
    </row>
    <row r="8" spans="1:9" ht="16.899999999999999" customHeight="1" x14ac:dyDescent="0.25">
      <c r="A8" s="19">
        <v>2</v>
      </c>
      <c r="B8" s="31" t="s">
        <v>11</v>
      </c>
      <c r="C8" s="23"/>
      <c r="D8" s="26"/>
      <c r="E8" s="32"/>
      <c r="F8" s="26"/>
    </row>
    <row r="9" spans="1:9" ht="51.75" customHeight="1" x14ac:dyDescent="0.25">
      <c r="A9" s="19">
        <v>2.1</v>
      </c>
      <c r="B9" s="73" t="s">
        <v>12</v>
      </c>
      <c r="C9" s="23" t="s">
        <v>13</v>
      </c>
      <c r="D9" s="26">
        <f>108*60*1</f>
        <v>6480</v>
      </c>
      <c r="E9" s="32"/>
      <c r="F9" s="26"/>
    </row>
    <row r="10" spans="1:9" ht="120.75" x14ac:dyDescent="0.25">
      <c r="A10" s="23">
        <v>2.2000000000000002</v>
      </c>
      <c r="B10" s="73" t="s">
        <v>14</v>
      </c>
      <c r="C10" s="23" t="s">
        <v>13</v>
      </c>
      <c r="D10" s="26">
        <f>404*5*1</f>
        <v>2020</v>
      </c>
      <c r="E10" s="26"/>
      <c r="F10" s="26"/>
    </row>
    <row r="11" spans="1:9" ht="17.25" x14ac:dyDescent="0.25">
      <c r="A11" s="27"/>
      <c r="B11" s="28" t="s">
        <v>15</v>
      </c>
      <c r="C11" s="34"/>
      <c r="D11" s="30"/>
      <c r="E11" s="30"/>
      <c r="F11" s="63"/>
    </row>
    <row r="12" spans="1:9" ht="34.5" x14ac:dyDescent="0.25">
      <c r="A12" s="76">
        <v>3</v>
      </c>
      <c r="B12" s="77" t="s">
        <v>16</v>
      </c>
      <c r="C12" s="78"/>
      <c r="D12" s="79"/>
      <c r="E12" s="79"/>
      <c r="F12" s="79"/>
    </row>
    <row r="13" spans="1:9" ht="103.5" x14ac:dyDescent="0.25">
      <c r="A13" s="76">
        <v>3.1</v>
      </c>
      <c r="B13" s="80" t="s">
        <v>17</v>
      </c>
      <c r="C13" s="78" t="s">
        <v>18</v>
      </c>
      <c r="D13" s="79">
        <f>(108*60)+(127*9*2)+(75*9*2)</f>
        <v>10116</v>
      </c>
      <c r="E13" s="79"/>
      <c r="F13" s="79"/>
    </row>
    <row r="14" spans="1:9" ht="120.75" x14ac:dyDescent="0.25">
      <c r="A14" s="78">
        <v>3.2</v>
      </c>
      <c r="B14" s="80" t="s">
        <v>19</v>
      </c>
      <c r="C14" s="81" t="s">
        <v>9</v>
      </c>
      <c r="D14" s="79">
        <f>(0.4*0.6*404)+(0.4*0.4*81)</f>
        <v>109.92</v>
      </c>
      <c r="E14" s="79"/>
      <c r="F14" s="79"/>
      <c r="H14" s="12"/>
      <c r="I14" s="62"/>
    </row>
    <row r="15" spans="1:9" ht="17.25" x14ac:dyDescent="0.25">
      <c r="A15" s="27"/>
      <c r="B15" s="28" t="s">
        <v>20</v>
      </c>
      <c r="C15" s="34"/>
      <c r="D15" s="29"/>
      <c r="E15" s="29"/>
      <c r="F15" s="63"/>
    </row>
    <row r="16" spans="1:9" ht="34.5" x14ac:dyDescent="0.25">
      <c r="A16" s="19">
        <v>4</v>
      </c>
      <c r="B16" s="35" t="s">
        <v>21</v>
      </c>
      <c r="C16" s="23"/>
      <c r="D16" s="26"/>
      <c r="E16" s="26"/>
      <c r="F16" s="26"/>
    </row>
    <row r="17" spans="1:6" ht="69" x14ac:dyDescent="0.25">
      <c r="A17" s="23">
        <v>4.0999999999999996</v>
      </c>
      <c r="B17" s="33" t="s">
        <v>60</v>
      </c>
      <c r="C17" s="23" t="s">
        <v>13</v>
      </c>
      <c r="D17" s="26">
        <f>100*3*0.5</f>
        <v>150</v>
      </c>
      <c r="E17" s="26" t="s">
        <v>26</v>
      </c>
      <c r="F17" s="26"/>
    </row>
    <row r="18" spans="1:6" ht="69" x14ac:dyDescent="0.25">
      <c r="A18" s="23">
        <v>4.2</v>
      </c>
      <c r="B18" s="33" t="s">
        <v>22</v>
      </c>
      <c r="C18" s="23" t="s">
        <v>13</v>
      </c>
      <c r="D18" s="26">
        <f>3*1*0.4*2</f>
        <v>2.4000000000000004</v>
      </c>
      <c r="E18" s="26"/>
      <c r="F18" s="26"/>
    </row>
    <row r="19" spans="1:6" ht="58.9" customHeight="1" x14ac:dyDescent="0.25">
      <c r="A19" s="23">
        <v>4.3</v>
      </c>
      <c r="B19" s="33" t="s">
        <v>23</v>
      </c>
      <c r="C19" s="23" t="s">
        <v>13</v>
      </c>
      <c r="D19" s="26">
        <f>8*1*0.8</f>
        <v>6.4</v>
      </c>
      <c r="E19" s="26"/>
      <c r="F19" s="26"/>
    </row>
    <row r="20" spans="1:6" ht="31.15" customHeight="1" x14ac:dyDescent="0.25">
      <c r="A20" s="23">
        <v>4.4000000000000004</v>
      </c>
      <c r="B20" s="33" t="s">
        <v>61</v>
      </c>
      <c r="C20" s="23" t="s">
        <v>13</v>
      </c>
      <c r="D20" s="26">
        <f>20*12*2</f>
        <v>480</v>
      </c>
      <c r="E20" s="26" t="s">
        <v>26</v>
      </c>
      <c r="F20" s="26"/>
    </row>
    <row r="21" spans="1:6" ht="41.45" customHeight="1" x14ac:dyDescent="0.25">
      <c r="A21" s="23">
        <v>4.5</v>
      </c>
      <c r="B21" s="33" t="s">
        <v>24</v>
      </c>
      <c r="C21" s="23" t="s">
        <v>13</v>
      </c>
      <c r="D21" s="26">
        <f>20*12*0.2</f>
        <v>48</v>
      </c>
      <c r="E21" s="26"/>
      <c r="F21" s="26"/>
    </row>
    <row r="22" spans="1:6" ht="69" x14ac:dyDescent="0.25">
      <c r="A22" s="23">
        <v>4.5999999999999996</v>
      </c>
      <c r="B22" s="33" t="s">
        <v>25</v>
      </c>
      <c r="C22" s="23" t="s">
        <v>13</v>
      </c>
      <c r="D22" s="26">
        <f>(20*2*0.3)*2+(12*2*0.3)*2</f>
        <v>38.4</v>
      </c>
      <c r="E22" s="26"/>
      <c r="F22" s="26"/>
    </row>
    <row r="23" spans="1:6" ht="33.75" customHeight="1" x14ac:dyDescent="0.25">
      <c r="A23" s="23">
        <v>4.7</v>
      </c>
      <c r="B23" s="33" t="s">
        <v>62</v>
      </c>
      <c r="C23" s="23" t="s">
        <v>13</v>
      </c>
      <c r="D23" s="26">
        <f>100*3*0.5</f>
        <v>150</v>
      </c>
      <c r="E23" s="26" t="s">
        <v>26</v>
      </c>
      <c r="F23" s="26"/>
    </row>
    <row r="24" spans="1:6" ht="51.75" x14ac:dyDescent="0.25">
      <c r="A24" s="23">
        <v>4.8</v>
      </c>
      <c r="B24" s="73" t="s">
        <v>27</v>
      </c>
      <c r="C24" s="23" t="s">
        <v>13</v>
      </c>
      <c r="D24" s="26">
        <f>(3*3* 0.8)+(6*1*0.8)+(3*3*0.8)</f>
        <v>19.2</v>
      </c>
      <c r="E24" s="26"/>
      <c r="F24" s="26"/>
    </row>
    <row r="25" spans="1:6" ht="53.25" customHeight="1" x14ac:dyDescent="0.25">
      <c r="A25" s="23">
        <v>4.9000000000000004</v>
      </c>
      <c r="B25" s="73" t="s">
        <v>28</v>
      </c>
      <c r="C25" s="23" t="s">
        <v>13</v>
      </c>
      <c r="D25" s="26">
        <f>3*1*0.5*3</f>
        <v>4.5</v>
      </c>
      <c r="E25" s="26"/>
      <c r="F25" s="26"/>
    </row>
    <row r="26" spans="1:6" ht="101.25" customHeight="1" x14ac:dyDescent="0.25">
      <c r="A26" s="23">
        <v>5</v>
      </c>
      <c r="B26" s="73" t="s">
        <v>29</v>
      </c>
      <c r="C26" s="23" t="s">
        <v>8</v>
      </c>
      <c r="D26" s="26">
        <v>1</v>
      </c>
      <c r="E26" s="26"/>
      <c r="F26" s="26"/>
    </row>
    <row r="27" spans="1:6" ht="51.75" x14ac:dyDescent="0.25">
      <c r="A27" s="23">
        <v>5.0999999999999996</v>
      </c>
      <c r="B27" s="33" t="s">
        <v>30</v>
      </c>
      <c r="C27" s="23" t="s">
        <v>31</v>
      </c>
      <c r="D27" s="26">
        <v>1</v>
      </c>
      <c r="E27" s="26"/>
      <c r="F27" s="26"/>
    </row>
    <row r="28" spans="1:6" ht="17.25" x14ac:dyDescent="0.25">
      <c r="A28" s="23"/>
      <c r="B28" s="28" t="s">
        <v>32</v>
      </c>
      <c r="C28" s="34"/>
      <c r="D28" s="29"/>
      <c r="E28" s="29"/>
      <c r="F28" s="63"/>
    </row>
    <row r="29" spans="1:6" ht="17.25" x14ac:dyDescent="0.25">
      <c r="A29" s="38"/>
      <c r="B29" s="31" t="s">
        <v>33</v>
      </c>
      <c r="C29" s="21"/>
      <c r="D29" s="22"/>
      <c r="E29" s="22"/>
      <c r="F29" s="22"/>
    </row>
    <row r="30" spans="1:6" s="13" customFormat="1" ht="17.25" x14ac:dyDescent="0.25">
      <c r="A30" s="39"/>
      <c r="B30" s="40" t="s">
        <v>10</v>
      </c>
      <c r="C30" s="39"/>
      <c r="D30" s="36"/>
      <c r="E30" s="36"/>
      <c r="F30" s="37"/>
    </row>
    <row r="31" spans="1:6" ht="34.5" x14ac:dyDescent="0.25">
      <c r="A31" s="38">
        <v>1</v>
      </c>
      <c r="B31" s="35" t="s">
        <v>34</v>
      </c>
      <c r="C31" s="21"/>
      <c r="D31" s="22"/>
      <c r="E31" s="22"/>
      <c r="F31" s="22"/>
    </row>
    <row r="32" spans="1:6" x14ac:dyDescent="0.25">
      <c r="A32" s="9"/>
      <c r="B32" s="6"/>
      <c r="C32" s="7"/>
      <c r="D32" s="8"/>
      <c r="E32" s="8"/>
      <c r="F32" s="8"/>
    </row>
    <row r="33" spans="1:6" x14ac:dyDescent="0.25">
      <c r="A33" s="9">
        <v>2</v>
      </c>
      <c r="B33" s="6" t="s">
        <v>35</v>
      </c>
      <c r="C33" s="7"/>
      <c r="D33" s="8"/>
      <c r="E33" s="8"/>
      <c r="F33" s="8"/>
    </row>
    <row r="34" spans="1:6" x14ac:dyDescent="0.25">
      <c r="A34" s="9"/>
      <c r="B34" s="6"/>
      <c r="C34" s="7"/>
      <c r="D34" s="8"/>
      <c r="E34" s="8"/>
      <c r="F34" s="8"/>
    </row>
    <row r="35" spans="1:6" x14ac:dyDescent="0.25">
      <c r="A35" s="1"/>
      <c r="B35" s="2" t="s">
        <v>32</v>
      </c>
      <c r="C35" s="3"/>
      <c r="D35" s="5"/>
      <c r="E35" s="5"/>
      <c r="F35" s="4"/>
    </row>
    <row r="36" spans="1:6" x14ac:dyDescent="0.25">
      <c r="A36" s="9"/>
      <c r="B36" s="10"/>
      <c r="C36" s="7"/>
      <c r="D36" s="8"/>
      <c r="E36" s="8"/>
      <c r="F36" s="8"/>
    </row>
    <row r="37" spans="1:6" x14ac:dyDescent="0.25">
      <c r="A37" s="64"/>
      <c r="B37" s="65"/>
      <c r="C37" s="66"/>
      <c r="D37" s="67"/>
      <c r="E37" s="67"/>
      <c r="F37" s="67"/>
    </row>
    <row r="38" spans="1:6" x14ac:dyDescent="0.25">
      <c r="A38" s="64"/>
      <c r="B38" s="65" t="s">
        <v>36</v>
      </c>
      <c r="C38" s="68"/>
      <c r="D38" s="69"/>
      <c r="E38" s="67"/>
      <c r="F38" s="67"/>
    </row>
  </sheetData>
  <mergeCells count="1">
    <mergeCell ref="A2:D2"/>
  </mergeCells>
  <pageMargins left="0.7" right="0.7" top="0.75" bottom="0.75" header="0.3" footer="0.3"/>
  <pageSetup orientation="portrait"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12"/>
  <sheetViews>
    <sheetView tabSelected="1" workbookViewId="0">
      <selection activeCell="I8" sqref="I8"/>
    </sheetView>
  </sheetViews>
  <sheetFormatPr defaultColWidth="8.85546875" defaultRowHeight="14.25" x14ac:dyDescent="0.2"/>
  <cols>
    <col min="1" max="1" width="7.7109375" style="11" customWidth="1"/>
    <col min="2" max="2" width="50.42578125" style="11" customWidth="1"/>
    <col min="3" max="3" width="14.42578125" style="11" customWidth="1"/>
    <col min="4" max="4" width="13.28515625" style="11" customWidth="1"/>
    <col min="5" max="5" width="12.7109375" style="11" customWidth="1"/>
    <col min="6" max="6" width="16.7109375" style="11" customWidth="1"/>
    <col min="7" max="16384" width="8.85546875" style="11"/>
  </cols>
  <sheetData>
    <row r="1" spans="1:6" ht="40.15" customHeight="1" x14ac:dyDescent="0.2">
      <c r="A1" s="42" t="s">
        <v>37</v>
      </c>
      <c r="B1" s="43" t="s">
        <v>38</v>
      </c>
      <c r="C1" s="43" t="s">
        <v>3</v>
      </c>
      <c r="D1" s="43" t="s">
        <v>39</v>
      </c>
      <c r="E1" s="43" t="s">
        <v>40</v>
      </c>
      <c r="F1" s="44" t="s">
        <v>41</v>
      </c>
    </row>
    <row r="2" spans="1:6" ht="31.9" customHeight="1" x14ac:dyDescent="0.2">
      <c r="A2" s="45">
        <v>1</v>
      </c>
      <c r="B2" s="46" t="s">
        <v>42</v>
      </c>
      <c r="C2" s="47"/>
      <c r="D2" s="47"/>
      <c r="E2" s="48"/>
      <c r="F2" s="49"/>
    </row>
    <row r="3" spans="1:6" ht="74.45" customHeight="1" x14ac:dyDescent="0.4">
      <c r="A3" s="50">
        <v>1.1000000000000001</v>
      </c>
      <c r="B3" s="51" t="s">
        <v>43</v>
      </c>
      <c r="C3" s="52" t="s">
        <v>44</v>
      </c>
      <c r="D3" s="53">
        <v>31</v>
      </c>
      <c r="E3" s="54"/>
      <c r="F3" s="61"/>
    </row>
    <row r="4" spans="1:6" ht="61.9" customHeight="1" x14ac:dyDescent="0.2">
      <c r="A4" s="56">
        <v>1.2</v>
      </c>
      <c r="B4" s="57" t="s">
        <v>45</v>
      </c>
      <c r="C4" s="14" t="s">
        <v>46</v>
      </c>
      <c r="D4" s="58">
        <v>4</v>
      </c>
      <c r="E4" s="59"/>
      <c r="F4" s="55"/>
    </row>
    <row r="5" spans="1:6" ht="31.15" customHeight="1" x14ac:dyDescent="0.2">
      <c r="A5" s="56">
        <v>1.3</v>
      </c>
      <c r="B5" s="75" t="s">
        <v>47</v>
      </c>
      <c r="C5" s="14" t="s">
        <v>46</v>
      </c>
      <c r="D5" s="15">
        <v>1</v>
      </c>
      <c r="E5" s="59"/>
      <c r="F5" s="55"/>
    </row>
    <row r="6" spans="1:6" ht="31.15" customHeight="1" x14ac:dyDescent="0.2">
      <c r="A6" s="56">
        <v>1.4</v>
      </c>
      <c r="B6" s="74" t="s">
        <v>48</v>
      </c>
      <c r="C6" s="14" t="s">
        <v>46</v>
      </c>
      <c r="D6" s="15">
        <v>1</v>
      </c>
      <c r="E6" s="59"/>
      <c r="F6" s="55"/>
    </row>
    <row r="7" spans="1:6" ht="48" customHeight="1" x14ac:dyDescent="0.2">
      <c r="A7" s="56">
        <v>1.5</v>
      </c>
      <c r="B7" s="57" t="s">
        <v>49</v>
      </c>
      <c r="C7" s="14" t="s">
        <v>50</v>
      </c>
      <c r="D7" s="15">
        <f>0.1*0.15*50</f>
        <v>0.75</v>
      </c>
      <c r="E7" s="59"/>
      <c r="F7" s="55"/>
    </row>
    <row r="8" spans="1:6" ht="77.45" customHeight="1" x14ac:dyDescent="0.2">
      <c r="A8" s="56">
        <v>1.6</v>
      </c>
      <c r="B8" s="57" t="s">
        <v>51</v>
      </c>
      <c r="C8" s="14" t="s">
        <v>50</v>
      </c>
      <c r="D8" s="15">
        <f>25*(0.3*0.3*0.5)</f>
        <v>1.125</v>
      </c>
      <c r="E8" s="59"/>
      <c r="F8" s="60"/>
    </row>
    <row r="9" spans="1:6" ht="28.5" customHeight="1" x14ac:dyDescent="0.2">
      <c r="A9" s="70"/>
      <c r="B9" s="71" t="s">
        <v>52</v>
      </c>
      <c r="C9" s="70"/>
      <c r="D9" s="70"/>
      <c r="E9" s="70"/>
      <c r="F9" s="72"/>
    </row>
    <row r="10" spans="1:6" ht="57.6" customHeight="1" x14ac:dyDescent="0.2"/>
    <row r="11" spans="1:6" ht="95.45" customHeight="1" x14ac:dyDescent="0.2"/>
    <row r="12" spans="1:6" ht="28.9" customHeight="1" x14ac:dyDescent="0.2"/>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C7"/>
  <sheetViews>
    <sheetView workbookViewId="0">
      <selection activeCell="C4" sqref="C4:C5"/>
    </sheetView>
  </sheetViews>
  <sheetFormatPr defaultRowHeight="15" x14ac:dyDescent="0.25"/>
  <cols>
    <col min="1" max="1" width="12.85546875" customWidth="1"/>
    <col min="2" max="2" width="44.85546875" customWidth="1"/>
    <col min="3" max="3" width="18.5703125" customWidth="1"/>
  </cols>
  <sheetData>
    <row r="1" spans="1:3" x14ac:dyDescent="0.25">
      <c r="A1" s="95" t="s">
        <v>53</v>
      </c>
      <c r="B1" s="96"/>
      <c r="C1" s="96"/>
    </row>
    <row r="2" spans="1:3" ht="4.1500000000000004" customHeight="1" x14ac:dyDescent="0.25">
      <c r="A2" s="96"/>
      <c r="B2" s="96"/>
      <c r="C2" s="96"/>
    </row>
    <row r="3" spans="1:3" ht="15.75" x14ac:dyDescent="0.25">
      <c r="A3" s="89" t="s">
        <v>31</v>
      </c>
      <c r="B3" s="90" t="s">
        <v>2</v>
      </c>
      <c r="C3" s="91" t="s">
        <v>54</v>
      </c>
    </row>
    <row r="4" spans="1:3" ht="19.899999999999999" customHeight="1" x14ac:dyDescent="0.25">
      <c r="A4" s="82">
        <v>1</v>
      </c>
      <c r="B4" s="83" t="s">
        <v>55</v>
      </c>
      <c r="C4" s="84"/>
    </row>
    <row r="5" spans="1:3" ht="15.75" x14ac:dyDescent="0.25">
      <c r="A5" s="82">
        <v>2</v>
      </c>
      <c r="B5" s="83" t="s">
        <v>56</v>
      </c>
      <c r="C5" s="85"/>
    </row>
    <row r="6" spans="1:3" ht="15.75" x14ac:dyDescent="0.25">
      <c r="A6" s="86"/>
      <c r="B6" s="87"/>
      <c r="C6" s="88"/>
    </row>
    <row r="7" spans="1:3" ht="15.75" x14ac:dyDescent="0.25">
      <c r="A7" s="97" t="s">
        <v>57</v>
      </c>
      <c r="B7" s="98"/>
      <c r="C7" s="92">
        <f>SUM(C4:C6,)</f>
        <v>0</v>
      </c>
    </row>
  </sheetData>
  <mergeCells count="2">
    <mergeCell ref="A1:C2"/>
    <mergeCell ref="A7:B7"/>
  </mergeCells>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activity xmlns="7aa783e9-3e54-43be-8dc5-2174fac34f2e"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EFD37ED05D9E154892A6A099C58F9D8C" ma:contentTypeVersion="15" ma:contentTypeDescription="Create a new document." ma:contentTypeScope="" ma:versionID="47ccfbe27693fafe98a5019bfc1cdfbf">
  <xsd:schema xmlns:xsd="http://www.w3.org/2001/XMLSchema" xmlns:xs="http://www.w3.org/2001/XMLSchema" xmlns:p="http://schemas.microsoft.com/office/2006/metadata/properties" xmlns:ns3="feeb5f99-7fdb-4766-8a47-ae9e83cb67e9" xmlns:ns4="7aa783e9-3e54-43be-8dc5-2174fac34f2e" targetNamespace="http://schemas.microsoft.com/office/2006/metadata/properties" ma:root="true" ma:fieldsID="4bd4539da9bbaa2c5ec8f182d3c4229b" ns3:_="" ns4:_="">
    <xsd:import namespace="feeb5f99-7fdb-4766-8a47-ae9e83cb67e9"/>
    <xsd:import namespace="7aa783e9-3e54-43be-8dc5-2174fac34f2e"/>
    <xsd:element name="properties">
      <xsd:complexType>
        <xsd:sequence>
          <xsd:element name="documentManagement">
            <xsd:complexType>
              <xsd:all>
                <xsd:element ref="ns3:SharedWithUsers" minOccurs="0"/>
                <xsd:element ref="ns3:SharedWithDetails" minOccurs="0"/>
                <xsd:element ref="ns3:SharingHintHash" minOccurs="0"/>
                <xsd:element ref="ns4:MediaServiceMetadata" minOccurs="0"/>
                <xsd:element ref="ns4:MediaServiceFastMetadata" minOccurs="0"/>
                <xsd:element ref="ns4:MediaServiceDateTaken" minOccurs="0"/>
                <xsd:element ref="ns4:MediaServiceAutoTags" minOccurs="0"/>
                <xsd:element ref="ns4:MediaServiceGenerationTime" minOccurs="0"/>
                <xsd:element ref="ns4:MediaServiceEventHashCode" minOccurs="0"/>
                <xsd:element ref="ns4:MediaServiceOCR" minOccurs="0"/>
                <xsd:element ref="ns4:MediaServiceAutoKeyPoints" minOccurs="0"/>
                <xsd:element ref="ns4:MediaServiceKeyPoints" minOccurs="0"/>
                <xsd:element ref="ns4:MediaServiceLocation" minOccurs="0"/>
                <xsd:element ref="ns4:MediaLengthInSeconds" minOccurs="0"/>
                <xsd:element ref="ns4:_activity"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eeb5f99-7fdb-4766-8a47-ae9e83cb67e9"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element name="SharingHintHash" ma:index="10" nillable="true" ma:displayName="Sharing Hint Hash" ma:hidden="true" ma:internalName="SharingHintHash"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aa783e9-3e54-43be-8dc5-2174fac34f2e"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DateTaken" ma:index="13" nillable="true" ma:displayName="MediaServiceDateTaken" ma:hidden="true" ma:internalName="MediaServiceDateTaken" ma:readOnly="true">
      <xsd:simpleType>
        <xsd:restriction base="dms:Text"/>
      </xsd:simpleType>
    </xsd:element>
    <xsd:element name="MediaServiceAutoTags" ma:index="14" nillable="true" ma:displayName="Tags" ma:internalName="MediaServiceAutoTags"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MediaServiceLocation" ma:index="20" nillable="true" ma:displayName="Location" ma:internalName="MediaServiceLocation" ma:readOnly="true">
      <xsd:simpleType>
        <xsd:restriction base="dms:Text"/>
      </xsd:simpleType>
    </xsd:element>
    <xsd:element name="MediaLengthInSeconds" ma:index="21" nillable="true" ma:displayName="Length (seconds)" ma:internalName="MediaLengthInSeconds" ma:readOnly="true">
      <xsd:simpleType>
        <xsd:restriction base="dms:Unknown"/>
      </xsd:simpleType>
    </xsd:element>
    <xsd:element name="_activity" ma:index="22" nillable="true" ma:displayName="_activity" ma:hidden="true" ma:internalName="_activity">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9C8FB748-CFF3-47C2-80E3-1ADEF2EC4D12}">
  <ds:schemaRefs>
    <ds:schemaRef ds:uri="http://schemas.microsoft.com/office/2006/metadata/properties"/>
    <ds:schemaRef ds:uri="http://schemas.microsoft.com/office/infopath/2007/PartnerControls"/>
    <ds:schemaRef ds:uri="7aa783e9-3e54-43be-8dc5-2174fac34f2e"/>
  </ds:schemaRefs>
</ds:datastoreItem>
</file>

<file path=customXml/itemProps2.xml><?xml version="1.0" encoding="utf-8"?>
<ds:datastoreItem xmlns:ds="http://schemas.openxmlformats.org/officeDocument/2006/customXml" ds:itemID="{CEC75B93-46B5-4FDE-9ACA-4DC3B75C3D80}">
  <ds:schemaRefs>
    <ds:schemaRef ds:uri="http://schemas.microsoft.com/sharepoint/v3/contenttype/forms"/>
  </ds:schemaRefs>
</ds:datastoreItem>
</file>

<file path=customXml/itemProps3.xml><?xml version="1.0" encoding="utf-8"?>
<ds:datastoreItem xmlns:ds="http://schemas.openxmlformats.org/officeDocument/2006/customXml" ds:itemID="{A45A4E34-049C-4522-9637-D396B3D4775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eeb5f99-7fdb-4766-8a47-ae9e83cb67e9"/>
    <ds:schemaRef ds:uri="7aa783e9-3e54-43be-8dc5-2174fac34f2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Hafir </vt:lpstr>
      <vt:lpstr>Fence</vt:lpstr>
      <vt:lpstr>Summary Sheet</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Abdihakim Mohamoud Omar</dc:creator>
  <cp:keywords/>
  <dc:description/>
  <cp:lastModifiedBy>Abdikarim Hussein Ateye</cp:lastModifiedBy>
  <cp:revision/>
  <dcterms:created xsi:type="dcterms:W3CDTF">2022-08-20T14:51:08Z</dcterms:created>
  <dcterms:modified xsi:type="dcterms:W3CDTF">2024-06-02T12:00:04Z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0x010100EFD37ED05D9E154892A6A099C58F9D8C</vt:lpwstr>
  </property>
</Properties>
</file>