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Desktop\"/>
    </mc:Choice>
  </mc:AlternateContent>
  <bookViews>
    <workbookView xWindow="0" yWindow="0" windowWidth="19200" windowHeight="7840"/>
  </bookViews>
  <sheets>
    <sheet name="Option3"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1" i="2" l="1"/>
  <c r="D16" i="2"/>
  <c r="D15" i="2"/>
  <c r="D11" i="2"/>
  <c r="D10" i="2" l="1"/>
  <c r="D12" i="2"/>
  <c r="D43" i="2" l="1"/>
  <c r="D44" i="2" s="1"/>
  <c r="D41" i="2"/>
  <c r="D39" i="2"/>
  <c r="D37" i="2"/>
  <c r="D36" i="2"/>
  <c r="D34" i="2"/>
  <c r="D33" i="2"/>
  <c r="D32" i="2"/>
  <c r="D30" i="2"/>
  <c r="D29" i="2"/>
  <c r="D28" i="2"/>
  <c r="D27" i="2"/>
  <c r="D57" i="2"/>
  <c r="D55" i="2"/>
  <c r="D45" i="2" l="1"/>
  <c r="D46" i="2"/>
  <c r="F63" i="2"/>
  <c r="F64" i="2" s="1"/>
  <c r="D9" i="2" l="1"/>
  <c r="D8" i="2"/>
  <c r="D7" i="2"/>
  <c r="D6" i="2"/>
  <c r="D14" i="2" l="1"/>
  <c r="F73" i="2"/>
  <c r="D13" i="2" l="1"/>
</calcChain>
</file>

<file path=xl/sharedStrings.xml><?xml version="1.0" encoding="utf-8"?>
<sst xmlns="http://schemas.openxmlformats.org/spreadsheetml/2006/main" count="150" uniqueCount="104">
  <si>
    <t>NO</t>
  </si>
  <si>
    <t>Description of Item</t>
  </si>
  <si>
    <t>Unit</t>
  </si>
  <si>
    <t>Qty</t>
  </si>
  <si>
    <t>Rate in USD</t>
  </si>
  <si>
    <t>Amount in USD</t>
  </si>
  <si>
    <t xml:space="preserve">Fence wall </t>
  </si>
  <si>
    <t>External &amp; internal plastering, 12 mm thick, cement / sand mix 1:5, with wood float finish on the both faces of the walls and plinth foundation above the ground level.</t>
  </si>
  <si>
    <t xml:space="preserve">Apply two coats of  white washing on both faces of the walls and </t>
  </si>
  <si>
    <t>No</t>
  </si>
  <si>
    <t>M3</t>
  </si>
  <si>
    <t>RCC columns for the gate including footings ( 0.4*0.4*2.5}*2</t>
  </si>
  <si>
    <t>Supply and fix steel  gate door (2.5m x 3m) complete with frame, hinges &amp; locks and to include two coats of gloss paint.</t>
  </si>
  <si>
    <t>A) Foundation Excavation &amp; Construction</t>
  </si>
  <si>
    <t>lsm</t>
  </si>
  <si>
    <t>M³</t>
  </si>
  <si>
    <r>
      <t>M</t>
    </r>
    <r>
      <rPr>
        <vertAlign val="superscript"/>
        <sz val="12"/>
        <color theme="1"/>
        <rFont val="Cambria"/>
        <family val="1"/>
      </rPr>
      <t>3</t>
    </r>
  </si>
  <si>
    <r>
      <t>Cast 15cm thick and 40cm wide  R.C. of foundation ring beam(</t>
    </r>
    <r>
      <rPr>
        <b/>
        <sz val="12"/>
        <color theme="1"/>
        <rFont val="Cambria"/>
        <family val="1"/>
      </rPr>
      <t xml:space="preserve"> </t>
    </r>
    <r>
      <rPr>
        <sz val="12"/>
        <color theme="1"/>
        <rFont val="Cambria"/>
        <family val="1"/>
      </rPr>
      <t>ground RCC beam) of , 1:2:4 mix ratio (1-3" maximum aggregate size) reinforced  with 12mm rebar of 4 pcs &amp; 20cm c/c staffs of 6 mm bars. Concrete mix should be thoroughly vibrated to remove any air spaces. Curing 5 days minimum. Twice a day morning  and evening.</t>
    </r>
  </si>
  <si>
    <t xml:space="preserve">  B) Floor Construction</t>
  </si>
  <si>
    <t>M²</t>
  </si>
  <si>
    <t xml:space="preserve"> C) Wall Construction</t>
  </si>
  <si>
    <t>D) Roof construction</t>
  </si>
  <si>
    <t>M</t>
  </si>
  <si>
    <t>E) Plastering and Painting</t>
  </si>
  <si>
    <t>(2) Coats of cement/sand plastering on all interior wall faces and all exterior wall faces. Mix ratio is 1:4 (sand-cement). Including spraying 20cm cement and sand bothsides of corners of classromms follow drawings.</t>
  </si>
  <si>
    <t>(2) Coats of white-washing on all wall faces and ceiling with 1:275 lime/white glue ratio on all interior wall surfaces to be smoothed thoroughly before paint applied.</t>
  </si>
  <si>
    <t xml:space="preserve">(2)Coats of Red Oxide Panit On the Roofing and fascia board  of the building </t>
  </si>
  <si>
    <t xml:space="preserve"> F) Doors, and Windows</t>
  </si>
  <si>
    <t>Provide and installing Sliding Aluminium Windows including frames,Glasses, hinges, locks and safety grills(1x1m ). The thickness of class is 4mm, and thickness of frame is 10cm.</t>
  </si>
  <si>
    <t xml:space="preserve">     </t>
  </si>
  <si>
    <t>Summary Description</t>
  </si>
  <si>
    <t>s</t>
  </si>
  <si>
    <t>Site Clearance and remove all unwanted items including trees, and remove 10cm of topsoil. Also contractor make mobilization of material to the site and  This work including sitting for profile and level of land.</t>
  </si>
  <si>
    <t>Lsm</t>
  </si>
  <si>
    <t>Apply two coats of distemper paint in all phases and inside plastered walls.</t>
  </si>
  <si>
    <r>
      <t>M</t>
    </r>
    <r>
      <rPr>
        <vertAlign val="superscript"/>
        <sz val="12"/>
        <color indexed="8"/>
        <rFont val="Calibri"/>
        <family val="2"/>
        <scheme val="minor"/>
      </rPr>
      <t>3</t>
    </r>
  </si>
  <si>
    <r>
      <t>M</t>
    </r>
    <r>
      <rPr>
        <vertAlign val="superscript"/>
        <sz val="12"/>
        <color indexed="8"/>
        <rFont val="Calibri"/>
        <family val="2"/>
        <scheme val="minor"/>
      </rPr>
      <t>2</t>
    </r>
  </si>
  <si>
    <t xml:space="preserve">Site clearance work including the removal of all bushes, trees, depress, and their collections. Also, includes the mobilization of material to the site. </t>
  </si>
  <si>
    <t>Provide and laying 5cm lean concrete to the excavated foundation trenches throughout under the foundation (16m*0.5*0.05)</t>
  </si>
  <si>
    <t>Back filling, with selected sand, and well compacted for first layer 30cm thickness average following working drawing and instruction's engineer</t>
  </si>
  <si>
    <t>Back filling with second layer durable hardcore with filling aggregate and well compacted. The thickness of this layer is 20cm, following instruction's engineer and working drawings attached.</t>
  </si>
  <si>
    <t xml:space="preserve">Construction of 15cm thick RCC continuous lintels on door &amp; window openings running through ALL walls. 1:2:4 (1-2” maximum aggregate size) mix ratio with (4) 12mm main bars and 20 cm c/c staffs with 8 mm dia.  </t>
  </si>
  <si>
    <t>Fasten 15cm fascia board around entire building. Joints to be attached by wooden joint or metal strap. this includes painting. color of paint to be identified by ALIGHT's engineer</t>
  </si>
  <si>
    <t>(2) Coats of distempering on all wall faces both exterior and interior of wall surfaces. The color of paint is to be identified by ALIGHT's engineer</t>
  </si>
  <si>
    <t>Total costs for the security room</t>
  </si>
  <si>
    <t xml:space="preserve">Descriptions </t>
  </si>
  <si>
    <t xml:space="preserve">Units </t>
  </si>
  <si>
    <t xml:space="preserve">Quantity </t>
  </si>
  <si>
    <t xml:space="preserve">Costs </t>
  </si>
  <si>
    <t xml:space="preserve">Total costs </t>
  </si>
  <si>
    <t>Tank</t>
  </si>
  <si>
    <t xml:space="preserve">Steel frame structure for holding the tank </t>
  </si>
  <si>
    <t xml:space="preserve">Installation costs </t>
  </si>
  <si>
    <t xml:space="preserve">Transportation costs </t>
  </si>
  <si>
    <t>BOQ for  water storage tanks</t>
  </si>
  <si>
    <t xml:space="preserve">Total cost for coral fence </t>
  </si>
  <si>
    <t xml:space="preserve">Total cost for the security house </t>
  </si>
  <si>
    <t xml:space="preserve">Water storage tanks </t>
  </si>
  <si>
    <t>Summary costs for the coral farm</t>
  </si>
  <si>
    <t>Total costs for the coral farm</t>
  </si>
  <si>
    <t xml:space="preserve">Grand Total costs </t>
  </si>
  <si>
    <t>Sub-total of fence for Construction wall</t>
  </si>
  <si>
    <t>Procurement of 2 CUM water storage tank</t>
  </si>
  <si>
    <t>A</t>
  </si>
  <si>
    <t xml:space="preserve">Digging of Underground Barked </t>
  </si>
  <si>
    <t>Digging for Construction septic tank (1.5m*1.5m*3m)  and remove all surplus soil in site working area. Use machine excavator.</t>
  </si>
  <si>
    <t>Cum</t>
  </si>
  <si>
    <t>B</t>
  </si>
  <si>
    <t>Construction of walls and cover</t>
  </si>
  <si>
    <t>Construction of Cover RCC Slab with thickness 15cm. Us Y12mm dia main bars and Y10mm dia for distribution bars. In work including small beams for short direction.</t>
  </si>
  <si>
    <t>job</t>
  </si>
  <si>
    <t xml:space="preserve">Construction simple pit latrine </t>
  </si>
  <si>
    <t xml:space="preserve">Construction of Simple pit latrine </t>
  </si>
  <si>
    <t>L.M</t>
  </si>
  <si>
    <t>Pcs</t>
  </si>
  <si>
    <t xml:space="preserve">Excavation of foundation trench (0.5m of wide and 0.5m deep and 16m in length). </t>
  </si>
  <si>
    <t>Excavation of found trench 0.5mwide x 0.4m depth. (206*0.5*0.4)</t>
  </si>
  <si>
    <t>Lay a 5cm lean concrete to the excavated foundation trenches, which are under the foundation. (206*0.5*0.05)</t>
  </si>
  <si>
    <t>R.C (1:2:4 mix) in-ground beam (0.4m x0.15m ), with 4N0. Y12 re-bars &amp; R6 links @ 300 mm c/c. (206m*0.4m*0.15m)</t>
  </si>
  <si>
    <t>Construction of walls with hallow block, 20x20x40cm, and joint with mortar 1:4. the quantity of walls are  ( 206m lengtht*1hight)</t>
  </si>
  <si>
    <t>Rubble stone foundation wall with the cement &amp; and sand mortar 1:4; and min. 30cm above ground level. (206m*0.4m*0.6m)</t>
  </si>
  <si>
    <t>Foundation walling and Drop hole construction using 200mm hollw blocks.</t>
  </si>
  <si>
    <t>Delivery pipe of 160mm.</t>
  </si>
  <si>
    <t>m</t>
  </si>
  <si>
    <t>Provide and install steel metal doors, including locks and appling two coat of anti-corrosion paint.</t>
  </si>
  <si>
    <t>All finishing (Plastering, and White washing)</t>
  </si>
  <si>
    <t xml:space="preserve">Construction of the remaing hallow block wall with length of 5.5m </t>
  </si>
  <si>
    <t>Cost for toilet</t>
  </si>
  <si>
    <t xml:space="preserve">Total cost for toilet </t>
  </si>
  <si>
    <t xml:space="preserve">Cost of elevated steel water storage tank </t>
  </si>
  <si>
    <t>Construction of foundation using durable ruble stone and filing gaps with 1:4 mortar. The average height not exceeded 0.3m. And perimeter same excavation work.( 16m*0.4 m*0.7 m)</t>
  </si>
  <si>
    <t>Laying and spreading 10 cm-thick, 1:2:4 (1-2" maximum aggregate size) cement concrete for floor.</t>
  </si>
  <si>
    <t>Construction of walls with hallow block, 20x20x40cm. And joint with mortar 1:4. the quantity of walls are.(16m *3.1m) ), and deduct the areas for the Door and Window.</t>
  </si>
  <si>
    <t>Fixing the ceiling for the room</t>
  </si>
  <si>
    <t xml:space="preserve"> Supply and fix steel  door (1m x 2.2m) complete with frame, hinges &amp; locks and to include two coats of gloss paint.</t>
  </si>
  <si>
    <t xml:space="preserve">Roofing with # 28 gauge pre-painted iron corrugated sheets and timber roof trusses c/c 2.0m. All roof trusses anchored with 6 mm dia. </t>
  </si>
  <si>
    <t xml:space="preserve">4mby4m Security room </t>
  </si>
  <si>
    <t xml:space="preserve">Connection of water tap to the tank </t>
  </si>
  <si>
    <t>Construction of a 55m by 48m fence wall is planned for the animal coral farm. This fence will be made using a combination of hollow brick wall and galvanized chain-link mesh wire to provide cost advantages.</t>
  </si>
  <si>
    <t>A robust installation of anti-climb barbed razer wire at the top of the fence wall with utilizing steel supports firmly attached, to enhance security and prevent unauthorized access.</t>
  </si>
  <si>
    <t>Concrete block Columns laid  in cement &amp; sand mortar 1:4 mix ( rate to include making of blocks) (0.4m*0.4m*2.3m)50pcs</t>
  </si>
  <si>
    <t>Supply and fix SWG 12 2.64mm diameter) Zinc-coated chain link with 50mmx50mm spacing, 0.9 height fixed (tied) onto the angles line holes adequately. 12 heavy-duty Gauge barbed wire (2 strands) should be fixed to the MS Angle line, drilled holed, and anchored using binding wire. The bottom line of the chain link should be fixed/tied to the hollow brick wall and merged 5cm in the wall with cement concrete. Cost should include the cost of binding wire, cutting, trying, and fixing.</t>
  </si>
  <si>
    <t>Providing and fixing in position 50x50x5mm  bars that have a v-shaped arm to strengthen and hold up to the razer wires to ensure security, which includes all necessary fittings, cuttings, welding, applying bituminous paint,  transportation, labor and material, etc</t>
  </si>
  <si>
    <t>Place a layer of plain concrete measuring 5cm in thickness on top of the wall. This will prevent rainwater from seeping through and also help secure the chain link to the wall. (206 * 0.5 * 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</si>
</sst>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_(&quot;$&quot;* #,##0_);_(&quot;$&quot;* \(#,##0\);_(&quot;$&quot;* &quot;-&quot;??_);_(@_)"/>
    <numFmt numFmtId="165" formatCode="&quot;$&quot;#,##0.00"/>
    <numFmt numFmtId="166" formatCode="_(&quot;$&quot;* #,##0.0_);_(&quot;$&quot;* \(#,##0.0\);_(&quot;$&quot;* &quot;-&quot;??_);_(@_)"/>
    <numFmt numFmtId="167" formatCode="_-[$$-409]* #,##0.00_ ;_-[$$-409]* \-#,##0.00\ ;_-[$$-409]* &quot;-&quot;??_ ;_-@_ "/>
  </numFmts>
  <fonts count="34" x14ac:knownFonts="1">
    <font>
      <sz val="14"/>
      <color theme="1"/>
      <name val="Cambria"/>
      <family val="2"/>
    </font>
    <font>
      <sz val="11"/>
      <color theme="1"/>
      <name val="Calibri"/>
      <family val="2"/>
      <scheme val="minor"/>
    </font>
    <font>
      <sz val="14"/>
      <color theme="1"/>
      <name val="Cambria"/>
      <family val="2"/>
    </font>
    <font>
      <b/>
      <sz val="14"/>
      <color theme="0"/>
      <name val="Cambria"/>
      <family val="2"/>
    </font>
    <font>
      <b/>
      <sz val="12"/>
      <name val="Cambria"/>
      <family val="1"/>
    </font>
    <font>
      <b/>
      <sz val="12"/>
      <color indexed="8"/>
      <name val="Cambria"/>
      <family val="1"/>
    </font>
    <font>
      <sz val="12"/>
      <name val="Cambria"/>
      <family val="1"/>
    </font>
    <font>
      <sz val="12"/>
      <color indexed="8"/>
      <name val="Cambria"/>
      <family val="1"/>
    </font>
    <font>
      <sz val="14"/>
      <color theme="1"/>
      <name val="Calibri"/>
      <family val="2"/>
      <scheme val="minor"/>
    </font>
    <font>
      <sz val="10"/>
      <name val="Arial"/>
      <family val="2"/>
    </font>
    <font>
      <b/>
      <sz val="14"/>
      <color theme="1"/>
      <name val="Calibri"/>
      <family val="2"/>
      <scheme val="minor"/>
    </font>
    <font>
      <b/>
      <sz val="11"/>
      <name val="Cambria"/>
      <family val="1"/>
    </font>
    <font>
      <b/>
      <sz val="12"/>
      <color theme="1"/>
      <name val="Cambria"/>
      <family val="1"/>
    </font>
    <font>
      <sz val="12"/>
      <color theme="1"/>
      <name val="Cambria"/>
      <family val="1"/>
    </font>
    <font>
      <vertAlign val="superscript"/>
      <sz val="12"/>
      <color theme="1"/>
      <name val="Cambria"/>
      <family val="1"/>
    </font>
    <font>
      <b/>
      <i/>
      <sz val="12"/>
      <color theme="1"/>
      <name val="Cambria"/>
      <family val="1"/>
    </font>
    <font>
      <i/>
      <sz val="12"/>
      <color theme="1"/>
      <name val="Cambria"/>
      <family val="1"/>
    </font>
    <font>
      <i/>
      <sz val="12"/>
      <name val="Cambria"/>
      <family val="1"/>
    </font>
    <font>
      <b/>
      <i/>
      <sz val="12"/>
      <name val="Cambria"/>
      <family val="1"/>
    </font>
    <font>
      <sz val="11"/>
      <name val="Cambria"/>
      <family val="1"/>
    </font>
    <font>
      <sz val="12"/>
      <color theme="1"/>
      <name val="Calibri"/>
      <family val="2"/>
      <scheme val="minor"/>
    </font>
    <font>
      <sz val="11"/>
      <name val="Calibri"/>
      <family val="2"/>
      <scheme val="minor"/>
    </font>
    <font>
      <b/>
      <sz val="14"/>
      <name val="Calibri"/>
      <family val="2"/>
      <scheme val="minor"/>
    </font>
    <font>
      <sz val="12"/>
      <name val="Calibri"/>
      <family val="2"/>
      <scheme val="minor"/>
    </font>
    <font>
      <b/>
      <sz val="12"/>
      <name val="Calibri"/>
      <family val="2"/>
      <scheme val="minor"/>
    </font>
    <font>
      <b/>
      <sz val="12"/>
      <color theme="1"/>
      <name val="Calibri"/>
      <family val="2"/>
      <scheme val="minor"/>
    </font>
    <font>
      <sz val="12"/>
      <color indexed="8"/>
      <name val="Calibri"/>
      <family val="2"/>
      <scheme val="minor"/>
    </font>
    <font>
      <vertAlign val="superscript"/>
      <sz val="12"/>
      <color indexed="8"/>
      <name val="Calibri"/>
      <family val="2"/>
      <scheme val="minor"/>
    </font>
    <font>
      <b/>
      <sz val="11"/>
      <name val="Calibri"/>
      <family val="2"/>
      <scheme val="minor"/>
    </font>
    <font>
      <sz val="14"/>
      <name val="Calibri"/>
      <family val="2"/>
      <scheme val="minor"/>
    </font>
    <font>
      <sz val="12"/>
      <color theme="5"/>
      <name val="Calibri"/>
      <family val="2"/>
      <scheme val="minor"/>
    </font>
    <font>
      <b/>
      <sz val="14"/>
      <color theme="1"/>
      <name val="Cambria"/>
      <family val="1"/>
    </font>
    <font>
      <sz val="12"/>
      <color theme="1"/>
      <name val="Calibri"/>
      <family val="2"/>
    </font>
    <font>
      <sz val="14"/>
      <color rgb="FFFF0000"/>
      <name val="Cambria"/>
      <family val="2"/>
    </font>
  </fonts>
  <fills count="9">
    <fill>
      <patternFill patternType="none"/>
    </fill>
    <fill>
      <patternFill patternType="gray125"/>
    </fill>
    <fill>
      <patternFill patternType="solid">
        <fgColor rgb="FFA5A5A5"/>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92D050"/>
        <bgColor indexed="64"/>
      </patternFill>
    </fill>
  </fills>
  <borders count="50">
    <border>
      <left/>
      <right/>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rgb="FF3F3F3F"/>
      </left>
      <right style="medium">
        <color rgb="FF3F3F3F"/>
      </right>
      <top style="thick">
        <color rgb="FF3F3F3F"/>
      </top>
      <bottom style="hair">
        <color rgb="FF3F3F3F"/>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bottom style="thick">
        <color indexed="64"/>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rgb="FF3F3F3F"/>
      </left>
      <right/>
      <top style="thick">
        <color rgb="FF3F3F3F"/>
      </top>
      <bottom style="thick">
        <color rgb="FF3F3F3F"/>
      </bottom>
      <diagonal/>
    </border>
    <border>
      <left/>
      <right/>
      <top style="thick">
        <color rgb="FF3F3F3F"/>
      </top>
      <bottom style="thick">
        <color rgb="FF3F3F3F"/>
      </bottom>
      <diagonal/>
    </border>
    <border>
      <left/>
      <right style="thick">
        <color rgb="FF3F3F3F"/>
      </right>
      <top style="thick">
        <color rgb="FF3F3F3F"/>
      </top>
      <bottom style="thick">
        <color rgb="FF3F3F3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3F3F3F"/>
      </left>
      <right style="medium">
        <color rgb="FF3F3F3F"/>
      </right>
      <top style="hair">
        <color rgb="FF3F3F3F"/>
      </top>
      <bottom style="hair">
        <color rgb="FF3F3F3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rgb="FF3F3F3F"/>
      </left>
      <right style="medium">
        <color rgb="FF3F3F3F"/>
      </right>
      <top style="hair">
        <color rgb="FF3F3F3F"/>
      </top>
      <bottom/>
      <diagonal/>
    </border>
    <border>
      <left style="medium">
        <color rgb="FF3F3F3F"/>
      </left>
      <right style="thick">
        <color rgb="FF3F3F3F"/>
      </right>
      <top/>
      <bottom style="medium">
        <color rgb="FF3F3F3F"/>
      </bottom>
      <diagonal/>
    </border>
    <border>
      <left style="thick">
        <color rgb="FF3F3F3F"/>
      </left>
      <right/>
      <top/>
      <bottom style="medium">
        <color indexed="64"/>
      </bottom>
      <diagonal/>
    </border>
    <border>
      <left/>
      <right style="thick">
        <color rgb="FF3F3F3F"/>
      </right>
      <top/>
      <bottom style="medium">
        <color indexed="64"/>
      </bottom>
      <diagonal/>
    </border>
    <border>
      <left style="thick">
        <color rgb="FF3F3F3F"/>
      </left>
      <right style="medium">
        <color rgb="FF3F3F3F"/>
      </right>
      <top/>
      <bottom style="medium">
        <color rgb="FF3F3F3F"/>
      </bottom>
      <diagonal/>
    </border>
    <border>
      <left style="medium">
        <color rgb="FF3F3F3F"/>
      </left>
      <right style="medium">
        <color rgb="FF3F3F3F"/>
      </right>
      <top/>
      <bottom style="hair">
        <color rgb="FF3F3F3F"/>
      </bottom>
      <diagonal/>
    </border>
    <border>
      <left style="thin">
        <color indexed="64"/>
      </left>
      <right/>
      <top style="thin">
        <color indexed="64"/>
      </top>
      <bottom/>
      <diagonal/>
    </border>
    <border>
      <left/>
      <right/>
      <top style="thin">
        <color indexed="64"/>
      </top>
      <bottom/>
      <diagonal/>
    </border>
    <border>
      <left style="medium">
        <color indexed="64"/>
      </left>
      <right style="thick">
        <color indexed="64"/>
      </right>
      <top/>
      <bottom style="medium">
        <color indexed="64"/>
      </bottom>
      <diagonal/>
    </border>
    <border>
      <left style="thick">
        <color indexed="64"/>
      </left>
      <right style="thick">
        <color indexed="64"/>
      </right>
      <top/>
      <bottom style="medium">
        <color indexed="64"/>
      </bottom>
      <diagonal/>
    </border>
    <border>
      <left style="thick">
        <color indexed="64"/>
      </left>
      <right style="medium">
        <color indexed="64"/>
      </right>
      <top/>
      <bottom style="medium">
        <color indexed="64"/>
      </bottom>
      <diagonal/>
    </border>
    <border>
      <left style="medium">
        <color indexed="64"/>
      </left>
      <right style="medium">
        <color indexed="64"/>
      </right>
      <top/>
      <bottom/>
      <diagonal/>
    </border>
  </borders>
  <cellStyleXfs count="6">
    <xf numFmtId="0" fontId="0" fillId="0" borderId="0"/>
    <xf numFmtId="44" fontId="2" fillId="0" borderId="0" applyFont="0" applyFill="0" applyBorder="0" applyAlignment="0" applyProtection="0"/>
    <xf numFmtId="0" fontId="3" fillId="2" borderId="1" applyNumberFormat="0" applyAlignment="0" applyProtection="0"/>
    <xf numFmtId="0" fontId="9" fillId="0" borderId="0"/>
    <xf numFmtId="43" fontId="2"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13" fillId="5" borderId="20" xfId="0" applyFont="1" applyFill="1" applyBorder="1" applyAlignment="1">
      <alignment vertical="center" wrapText="1"/>
    </xf>
    <xf numFmtId="0" fontId="13" fillId="0" borderId="21" xfId="0" applyFont="1" applyBorder="1" applyAlignment="1">
      <alignment vertical="center" wrapText="1"/>
    </xf>
    <xf numFmtId="0" fontId="13" fillId="0" borderId="21" xfId="0" applyFont="1" applyBorder="1" applyAlignment="1">
      <alignment horizontal="center" vertical="center" wrapText="1"/>
    </xf>
    <xf numFmtId="0" fontId="6" fillId="0" borderId="21" xfId="0" applyFont="1" applyBorder="1" applyAlignment="1">
      <alignment horizontal="center" vertical="center" wrapText="1"/>
    </xf>
    <xf numFmtId="43" fontId="6" fillId="0" borderId="21" xfId="4" applyFont="1" applyBorder="1" applyAlignment="1" applyProtection="1">
      <alignment horizontal="center" vertical="center" wrapText="1"/>
      <protection locked="0"/>
    </xf>
    <xf numFmtId="0" fontId="13" fillId="0" borderId="21" xfId="0" applyFont="1" applyBorder="1" applyAlignment="1">
      <alignment horizontal="left" vertical="center" wrapText="1"/>
    </xf>
    <xf numFmtId="0" fontId="12" fillId="4" borderId="21" xfId="0" applyFont="1" applyFill="1" applyBorder="1" applyAlignment="1">
      <alignment horizontal="left" vertical="center" wrapText="1"/>
    </xf>
    <xf numFmtId="0" fontId="12" fillId="4" borderId="21" xfId="0" applyFont="1" applyFill="1" applyBorder="1" applyAlignment="1">
      <alignment vertical="center" wrapText="1"/>
    </xf>
    <xf numFmtId="0" fontId="13" fillId="4" borderId="21" xfId="0" applyFont="1" applyFill="1" applyBorder="1" applyAlignment="1">
      <alignment horizontal="right" vertical="center" wrapText="1"/>
    </xf>
    <xf numFmtId="0" fontId="4" fillId="4" borderId="21" xfId="0" applyFont="1" applyFill="1" applyBorder="1" applyAlignment="1">
      <alignment horizontal="center" vertical="center" wrapText="1"/>
    </xf>
    <xf numFmtId="43" fontId="4" fillId="4" borderId="21" xfId="4" applyFont="1" applyFill="1" applyBorder="1" applyAlignment="1" applyProtection="1">
      <alignment horizontal="center" vertical="center" wrapText="1"/>
      <protection locked="0"/>
    </xf>
    <xf numFmtId="165" fontId="13" fillId="4" borderId="20" xfId="4" applyNumberFormat="1" applyFont="1" applyFill="1" applyBorder="1" applyAlignment="1">
      <alignment horizontal="center" vertical="center" wrapText="1"/>
    </xf>
    <xf numFmtId="0" fontId="13" fillId="5" borderId="21" xfId="0" applyFont="1" applyFill="1" applyBorder="1" applyAlignment="1">
      <alignment vertical="center" wrapText="1"/>
    </xf>
    <xf numFmtId="0" fontId="13" fillId="5" borderId="21"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13" fillId="0" borderId="21" xfId="0" applyFont="1" applyBorder="1" applyAlignment="1">
      <alignment horizontal="justify" vertical="center" wrapText="1"/>
    </xf>
    <xf numFmtId="43" fontId="17" fillId="5" borderId="21" xfId="4" applyFont="1" applyFill="1" applyBorder="1" applyAlignment="1" applyProtection="1">
      <alignment horizontal="center" vertical="center" wrapText="1"/>
      <protection locked="0"/>
    </xf>
    <xf numFmtId="0" fontId="13" fillId="0" borderId="21" xfId="0" applyFont="1" applyBorder="1" applyAlignment="1" applyProtection="1">
      <alignment horizontal="center" vertical="center" wrapText="1"/>
      <protection locked="0"/>
    </xf>
    <xf numFmtId="0" fontId="20" fillId="0" borderId="0" xfId="0" applyFont="1" applyAlignment="1">
      <alignment vertical="top" wrapText="1"/>
    </xf>
    <xf numFmtId="44" fontId="13" fillId="5" borderId="20" xfId="1" applyFont="1" applyFill="1" applyBorder="1" applyAlignment="1" applyProtection="1">
      <alignment vertical="center" wrapText="1"/>
      <protection locked="0"/>
    </xf>
    <xf numFmtId="44" fontId="6" fillId="0" borderId="21" xfId="1" applyFont="1" applyBorder="1" applyAlignment="1" applyProtection="1">
      <alignment horizontal="center" vertical="center" wrapText="1"/>
      <protection locked="0"/>
    </xf>
    <xf numFmtId="44" fontId="13" fillId="5" borderId="20" xfId="1" applyFont="1" applyFill="1" applyBorder="1" applyAlignment="1">
      <alignment horizontal="center" vertical="center" wrapText="1"/>
    </xf>
    <xf numFmtId="0" fontId="13" fillId="5" borderId="20" xfId="0" applyFont="1" applyFill="1" applyBorder="1" applyAlignment="1">
      <alignment horizontal="center" vertical="center" wrapText="1"/>
    </xf>
    <xf numFmtId="44" fontId="6" fillId="5" borderId="21" xfId="1" applyFont="1" applyFill="1" applyBorder="1" applyAlignment="1" applyProtection="1">
      <alignment horizontal="center" vertical="center" wrapText="1"/>
      <protection locked="0"/>
    </xf>
    <xf numFmtId="0" fontId="20" fillId="0" borderId="29" xfId="0" applyFont="1" applyBorder="1"/>
    <xf numFmtId="166" fontId="20" fillId="0" borderId="29" xfId="5" applyNumberFormat="1" applyFont="1" applyBorder="1"/>
    <xf numFmtId="0" fontId="13" fillId="3" borderId="20" xfId="0" applyFont="1" applyFill="1" applyBorder="1" applyAlignment="1">
      <alignment horizontal="left" vertical="center" wrapText="1"/>
    </xf>
    <xf numFmtId="0" fontId="13" fillId="3" borderId="21" xfId="0" applyFont="1" applyFill="1" applyBorder="1" applyAlignment="1">
      <alignment horizontal="left" vertical="center" wrapText="1"/>
    </xf>
    <xf numFmtId="0" fontId="20" fillId="3" borderId="21" xfId="0" applyFont="1" applyFill="1" applyBorder="1" applyAlignment="1">
      <alignment horizontal="left" vertical="center" wrapText="1"/>
    </xf>
    <xf numFmtId="0" fontId="20" fillId="0" borderId="29" xfId="0" applyFont="1" applyBorder="1" applyAlignment="1">
      <alignment horizontal="left"/>
    </xf>
    <xf numFmtId="0" fontId="25" fillId="0" borderId="29" xfId="0" applyFont="1" applyBorder="1" applyAlignment="1">
      <alignment horizontal="left"/>
    </xf>
    <xf numFmtId="0" fontId="25" fillId="0" borderId="29" xfId="0" applyFont="1" applyBorder="1"/>
    <xf numFmtId="0" fontId="21" fillId="0" borderId="33" xfId="2" applyFont="1" applyFill="1" applyBorder="1" applyAlignment="1" applyProtection="1">
      <alignment horizontal="center" vertical="center" wrapText="1"/>
    </xf>
    <xf numFmtId="0" fontId="21" fillId="0" borderId="29" xfId="2" applyFont="1" applyFill="1" applyBorder="1" applyAlignment="1" applyProtection="1">
      <alignment horizontal="left" vertical="center" wrapText="1"/>
    </xf>
    <xf numFmtId="0" fontId="15" fillId="7" borderId="21" xfId="0" applyFont="1" applyFill="1" applyBorder="1" applyAlignment="1">
      <alignment horizontal="left" vertical="center" wrapText="1"/>
    </xf>
    <xf numFmtId="0" fontId="12" fillId="7" borderId="21" xfId="0" applyFont="1" applyFill="1" applyBorder="1" applyAlignment="1">
      <alignment horizontal="left" vertical="top" wrapText="1"/>
    </xf>
    <xf numFmtId="0" fontId="16" fillId="7" borderId="21" xfId="0" applyFont="1" applyFill="1" applyBorder="1" applyAlignment="1">
      <alignment horizontal="right" vertical="center" wrapText="1"/>
    </xf>
    <xf numFmtId="0" fontId="17" fillId="7" borderId="21" xfId="0" applyFont="1" applyFill="1" applyBorder="1" applyAlignment="1">
      <alignment horizontal="center" vertical="center" wrapText="1"/>
    </xf>
    <xf numFmtId="43" fontId="17" fillId="7" borderId="21" xfId="4" applyFont="1" applyFill="1" applyBorder="1" applyAlignment="1" applyProtection="1">
      <alignment horizontal="center" vertical="center" wrapText="1"/>
      <protection locked="0"/>
    </xf>
    <xf numFmtId="165" fontId="13" fillId="7" borderId="20" xfId="4" applyNumberFormat="1" applyFont="1" applyFill="1" applyBorder="1" applyAlignment="1">
      <alignment horizontal="center" vertical="center" wrapText="1"/>
    </xf>
    <xf numFmtId="0" fontId="12" fillId="7" borderId="21" xfId="0" applyFont="1" applyFill="1" applyBorder="1" applyAlignment="1">
      <alignment vertical="center" wrapText="1"/>
    </xf>
    <xf numFmtId="0" fontId="13" fillId="7" borderId="21" xfId="0" applyFont="1" applyFill="1" applyBorder="1" applyAlignment="1">
      <alignment horizontal="right" vertical="center" wrapText="1"/>
    </xf>
    <xf numFmtId="0" fontId="6" fillId="7" borderId="21" xfId="0" applyFont="1" applyFill="1" applyBorder="1" applyAlignment="1">
      <alignment horizontal="center" vertical="center" wrapText="1"/>
    </xf>
    <xf numFmtId="43" fontId="6" fillId="7" borderId="21" xfId="4" applyFont="1" applyFill="1" applyBorder="1" applyAlignment="1" applyProtection="1">
      <alignment horizontal="center" vertical="center" wrapText="1"/>
      <protection locked="0"/>
    </xf>
    <xf numFmtId="0" fontId="13" fillId="7" borderId="21" xfId="0" applyFont="1" applyFill="1" applyBorder="1" applyAlignment="1">
      <alignment vertical="top" wrapText="1"/>
    </xf>
    <xf numFmtId="0" fontId="18" fillId="7" borderId="21" xfId="0" applyFont="1" applyFill="1" applyBorder="1" applyAlignment="1">
      <alignment horizontal="center" vertical="center" wrapText="1"/>
    </xf>
    <xf numFmtId="43" fontId="18" fillId="7" borderId="21" xfId="4" applyFont="1" applyFill="1" applyBorder="1" applyAlignment="1" applyProtection="1">
      <alignment horizontal="center" vertical="center" wrapText="1"/>
      <protection locked="0"/>
    </xf>
    <xf numFmtId="0" fontId="24" fillId="0" borderId="0" xfId="2" applyFont="1" applyFill="1" applyBorder="1" applyAlignment="1" applyProtection="1">
      <alignment vertical="center"/>
    </xf>
    <xf numFmtId="0" fontId="25" fillId="0" borderId="0" xfId="0" applyFont="1" applyFill="1" applyBorder="1" applyAlignment="1"/>
    <xf numFmtId="0" fontId="23" fillId="0" borderId="33" xfId="2" applyFont="1" applyFill="1" applyBorder="1" applyAlignment="1" applyProtection="1">
      <alignment vertical="top" wrapText="1"/>
    </xf>
    <xf numFmtId="0" fontId="23" fillId="0" borderId="33" xfId="2" applyFont="1" applyFill="1" applyBorder="1" applyAlignment="1" applyProtection="1">
      <alignment horizontal="center" vertical="center" wrapText="1"/>
    </xf>
    <xf numFmtId="44" fontId="23" fillId="0" borderId="33" xfId="1" applyFont="1" applyFill="1" applyBorder="1" applyAlignment="1" applyProtection="1">
      <alignment horizontal="center" vertical="center" wrapText="1"/>
      <protection locked="0"/>
    </xf>
    <xf numFmtId="164" fontId="23" fillId="3" borderId="33" xfId="2" applyNumberFormat="1" applyFont="1" applyFill="1" applyBorder="1" applyAlignment="1" applyProtection="1">
      <alignment horizontal="center" vertical="center" wrapText="1"/>
    </xf>
    <xf numFmtId="1" fontId="20" fillId="0" borderId="16" xfId="0" applyNumberFormat="1" applyFont="1" applyFill="1" applyBorder="1" applyAlignment="1">
      <alignment horizontal="center" vertical="center"/>
    </xf>
    <xf numFmtId="0" fontId="20" fillId="0" borderId="2" xfId="0" applyFont="1" applyFill="1" applyBorder="1" applyAlignment="1">
      <alignment vertical="center" wrapText="1"/>
    </xf>
    <xf numFmtId="0" fontId="20" fillId="0" borderId="2" xfId="0" applyFont="1" applyFill="1" applyBorder="1" applyAlignment="1">
      <alignment horizontal="center"/>
    </xf>
    <xf numFmtId="44" fontId="20" fillId="0" borderId="2" xfId="1" applyFont="1" applyFill="1" applyBorder="1" applyAlignment="1">
      <alignment horizontal="center"/>
    </xf>
    <xf numFmtId="44" fontId="20" fillId="0" borderId="8" xfId="1" applyFont="1" applyFill="1" applyBorder="1" applyAlignment="1">
      <alignment horizontal="center"/>
    </xf>
    <xf numFmtId="0" fontId="7" fillId="0" borderId="9" xfId="0" applyFont="1" applyFill="1" applyBorder="1" applyAlignment="1">
      <alignment horizontal="center" vertical="center"/>
    </xf>
    <xf numFmtId="0" fontId="26" fillId="0" borderId="10" xfId="0" applyFont="1" applyFill="1" applyBorder="1" applyAlignment="1">
      <alignment wrapText="1"/>
    </xf>
    <xf numFmtId="0" fontId="26" fillId="0" borderId="10" xfId="0" applyFont="1" applyFill="1" applyBorder="1" applyAlignment="1">
      <alignment horizontal="center"/>
    </xf>
    <xf numFmtId="0" fontId="26" fillId="0" borderId="10" xfId="0" applyFont="1" applyFill="1" applyBorder="1" applyAlignment="1">
      <alignment horizontal="center" vertical="center"/>
    </xf>
    <xf numFmtId="44" fontId="26" fillId="0" borderId="10" xfId="1" applyFont="1" applyFill="1" applyBorder="1" applyAlignment="1">
      <alignment horizontal="center" vertical="center"/>
    </xf>
    <xf numFmtId="44" fontId="20" fillId="0" borderId="10" xfId="1" applyFont="1" applyFill="1" applyBorder="1" applyAlignment="1">
      <alignment horizontal="center" vertical="center"/>
    </xf>
    <xf numFmtId="0" fontId="26" fillId="0" borderId="13" xfId="0" applyFont="1" applyFill="1" applyBorder="1" applyAlignment="1">
      <alignment wrapText="1"/>
    </xf>
    <xf numFmtId="0" fontId="26" fillId="0" borderId="13" xfId="0" applyFont="1" applyFill="1" applyBorder="1" applyAlignment="1">
      <alignment horizontal="center"/>
    </xf>
    <xf numFmtId="0" fontId="26" fillId="0" borderId="13" xfId="0" applyFont="1" applyFill="1" applyBorder="1" applyAlignment="1">
      <alignment horizontal="center" vertical="center"/>
    </xf>
    <xf numFmtId="44" fontId="26" fillId="0" borderId="13" xfId="1" applyFont="1" applyFill="1" applyBorder="1" applyAlignment="1">
      <alignment horizontal="center" vertical="center"/>
    </xf>
    <xf numFmtId="0" fontId="26" fillId="0" borderId="11" xfId="0" applyFont="1" applyFill="1" applyBorder="1" applyAlignment="1">
      <alignment wrapText="1"/>
    </xf>
    <xf numFmtId="0" fontId="26" fillId="0" borderId="11" xfId="0" applyFont="1" applyFill="1" applyBorder="1" applyAlignment="1">
      <alignment horizontal="center"/>
    </xf>
    <xf numFmtId="0" fontId="26" fillId="0" borderId="11" xfId="0" applyFont="1" applyFill="1" applyBorder="1" applyAlignment="1">
      <alignment horizontal="center" vertical="center"/>
    </xf>
    <xf numFmtId="44" fontId="26" fillId="0" borderId="11" xfId="1" applyFont="1" applyFill="1" applyBorder="1" applyAlignment="1">
      <alignment horizontal="center" vertical="center"/>
    </xf>
    <xf numFmtId="0" fontId="7" fillId="0" borderId="12" xfId="0" applyFont="1" applyFill="1" applyBorder="1" applyAlignment="1">
      <alignment horizontal="center" vertical="center"/>
    </xf>
    <xf numFmtId="0" fontId="26" fillId="0" borderId="11" xfId="0" applyFont="1" applyFill="1" applyBorder="1" applyAlignment="1">
      <alignment horizontal="center" vertical="center" wrapText="1"/>
    </xf>
    <xf numFmtId="44" fontId="26" fillId="0" borderId="10" xfId="0" applyNumberFormat="1" applyFont="1" applyFill="1" applyBorder="1" applyAlignment="1">
      <alignment horizontal="center" vertical="center"/>
    </xf>
    <xf numFmtId="44" fontId="23" fillId="0" borderId="11" xfId="1" applyFont="1" applyFill="1" applyBorder="1" applyAlignment="1">
      <alignment horizontal="center" vertical="center"/>
    </xf>
    <xf numFmtId="0" fontId="32" fillId="0" borderId="2" xfId="0" applyFont="1" applyFill="1" applyBorder="1" applyAlignment="1">
      <alignment vertical="center" wrapText="1"/>
    </xf>
    <xf numFmtId="0" fontId="26" fillId="0" borderId="15" xfId="0" applyFont="1" applyFill="1" applyBorder="1" applyAlignment="1">
      <alignment horizontal="center"/>
    </xf>
    <xf numFmtId="0" fontId="26" fillId="0" borderId="15" xfId="0" applyFont="1" applyFill="1" applyBorder="1" applyAlignment="1">
      <alignment horizontal="center" vertical="center" wrapText="1"/>
    </xf>
    <xf numFmtId="44" fontId="23" fillId="0" borderId="15" xfId="1" applyFont="1" applyFill="1" applyBorder="1" applyAlignment="1">
      <alignment horizontal="center" vertical="center"/>
    </xf>
    <xf numFmtId="0" fontId="26" fillId="0" borderId="14" xfId="0" applyFont="1" applyFill="1" applyBorder="1" applyAlignment="1">
      <alignment wrapText="1"/>
    </xf>
    <xf numFmtId="0" fontId="26" fillId="0" borderId="29" xfId="0" applyFont="1" applyFill="1" applyBorder="1" applyAlignment="1">
      <alignment wrapText="1"/>
    </xf>
    <xf numFmtId="0" fontId="26" fillId="0" borderId="29" xfId="0" applyFont="1" applyFill="1" applyBorder="1" applyAlignment="1">
      <alignment horizontal="center"/>
    </xf>
    <xf numFmtId="0" fontId="26" fillId="0" borderId="29" xfId="0" applyFont="1" applyFill="1" applyBorder="1" applyAlignment="1">
      <alignment horizontal="center" vertical="center" wrapText="1"/>
    </xf>
    <xf numFmtId="44" fontId="23" fillId="0" borderId="29" xfId="1" applyFont="1" applyFill="1" applyBorder="1" applyAlignment="1">
      <alignment horizontal="center" vertical="center"/>
    </xf>
    <xf numFmtId="44" fontId="22" fillId="8" borderId="37" xfId="1" applyFont="1" applyFill="1" applyBorder="1" applyAlignment="1" applyProtection="1"/>
    <xf numFmtId="0" fontId="8" fillId="8" borderId="22" xfId="0" applyFont="1" applyFill="1" applyBorder="1" applyAlignment="1">
      <alignment horizontal="left" vertical="center" wrapText="1"/>
    </xf>
    <xf numFmtId="165" fontId="22" fillId="8" borderId="22" xfId="4" applyNumberFormat="1" applyFont="1" applyFill="1" applyBorder="1" applyAlignment="1">
      <alignment horizontal="center" vertical="center" wrapText="1"/>
    </xf>
    <xf numFmtId="0" fontId="8" fillId="0" borderId="0" xfId="0" applyFont="1" applyFill="1" applyBorder="1" applyAlignment="1">
      <alignment horizontal="left" vertical="center" wrapText="1"/>
    </xf>
    <xf numFmtId="0" fontId="10" fillId="0" borderId="0" xfId="0" applyFont="1" applyFill="1" applyBorder="1" applyAlignment="1">
      <alignment horizontal="center" vertical="center" wrapText="1"/>
    </xf>
    <xf numFmtId="165" fontId="22" fillId="0" borderId="0" xfId="4" applyNumberFormat="1" applyFont="1" applyFill="1" applyBorder="1" applyAlignment="1">
      <alignment horizontal="center" vertical="center" wrapText="1"/>
    </xf>
    <xf numFmtId="0" fontId="21" fillId="0" borderId="29" xfId="2" applyFont="1" applyFill="1" applyBorder="1" applyAlignment="1" applyProtection="1">
      <alignment horizontal="center" vertical="center" wrapText="1"/>
    </xf>
    <xf numFmtId="0" fontId="23" fillId="0" borderId="29" xfId="2" applyFont="1" applyFill="1" applyBorder="1" applyAlignment="1" applyProtection="1">
      <alignment vertical="top" wrapText="1"/>
    </xf>
    <xf numFmtId="0" fontId="23" fillId="0" borderId="29" xfId="2" applyFont="1" applyFill="1" applyBorder="1" applyAlignment="1" applyProtection="1">
      <alignment horizontal="center" vertical="center" wrapText="1"/>
    </xf>
    <xf numFmtId="44" fontId="23" fillId="0" borderId="29" xfId="1" applyFont="1" applyFill="1" applyBorder="1" applyAlignment="1" applyProtection="1">
      <alignment horizontal="center" vertical="center" wrapText="1"/>
      <protection locked="0"/>
    </xf>
    <xf numFmtId="164" fontId="23" fillId="3" borderId="29" xfId="2" applyNumberFormat="1" applyFont="1" applyFill="1" applyBorder="1" applyAlignment="1" applyProtection="1">
      <alignment horizontal="center" vertical="center" wrapText="1"/>
    </xf>
    <xf numFmtId="166" fontId="10" fillId="8" borderId="29" xfId="0" applyNumberFormat="1" applyFont="1" applyFill="1" applyBorder="1"/>
    <xf numFmtId="0" fontId="11" fillId="8" borderId="29" xfId="2" applyFont="1" applyFill="1" applyBorder="1" applyAlignment="1" applyProtection="1">
      <alignment horizontal="center" vertical="center" wrapText="1"/>
    </xf>
    <xf numFmtId="0" fontId="12" fillId="8" borderId="20" xfId="0" applyFont="1" applyFill="1" applyBorder="1" applyAlignment="1">
      <alignment horizontal="left" vertical="center" wrapText="1"/>
    </xf>
    <xf numFmtId="0" fontId="12" fillId="8" borderId="20" xfId="0" applyFont="1" applyFill="1" applyBorder="1" applyAlignment="1">
      <alignment vertical="center" wrapText="1"/>
    </xf>
    <xf numFmtId="0" fontId="13" fillId="8" borderId="20" xfId="0" applyFont="1" applyFill="1" applyBorder="1" applyAlignment="1">
      <alignment vertical="center" wrapText="1"/>
    </xf>
    <xf numFmtId="43" fontId="12" fillId="8" borderId="20" xfId="4" applyFont="1" applyFill="1" applyBorder="1" applyAlignment="1">
      <alignment vertical="center" wrapText="1"/>
    </xf>
    <xf numFmtId="0" fontId="28" fillId="0" borderId="33" xfId="2" applyFont="1" applyFill="1" applyBorder="1" applyAlignment="1" applyProtection="1">
      <alignment horizontal="center" wrapText="1"/>
    </xf>
    <xf numFmtId="0" fontId="28" fillId="0" borderId="33" xfId="2" applyFont="1" applyFill="1" applyBorder="1" applyAlignment="1" applyProtection="1">
      <alignment wrapText="1"/>
    </xf>
    <xf numFmtId="0" fontId="28" fillId="0" borderId="33" xfId="2" applyFont="1" applyFill="1" applyBorder="1" applyAlignment="1" applyProtection="1">
      <alignment horizontal="center" vertical="center" wrapText="1"/>
    </xf>
    <xf numFmtId="164" fontId="28" fillId="0" borderId="33" xfId="2" applyNumberFormat="1" applyFont="1" applyFill="1" applyBorder="1" applyAlignment="1" applyProtection="1">
      <alignment horizontal="center" vertical="center" wrapText="1"/>
    </xf>
    <xf numFmtId="0" fontId="10" fillId="8" borderId="17" xfId="0" applyFont="1" applyFill="1" applyBorder="1"/>
    <xf numFmtId="0" fontId="22" fillId="8" borderId="29" xfId="2" applyFont="1" applyFill="1" applyBorder="1" applyAlignment="1" applyProtection="1">
      <alignment horizontal="center" vertical="center" wrapText="1"/>
    </xf>
    <xf numFmtId="0" fontId="12" fillId="7" borderId="21" xfId="0" applyFont="1" applyFill="1" applyBorder="1" applyAlignment="1">
      <alignment horizontal="left" vertical="center" wrapText="1"/>
    </xf>
    <xf numFmtId="2" fontId="23" fillId="8" borderId="4" xfId="0" applyNumberFormat="1" applyFont="1" applyFill="1" applyBorder="1" applyAlignment="1">
      <alignment horizontal="center" vertical="center"/>
    </xf>
    <xf numFmtId="0" fontId="5" fillId="8" borderId="5" xfId="0" applyFont="1" applyFill="1" applyBorder="1" applyAlignment="1">
      <alignment vertical="center" wrapText="1"/>
    </xf>
    <xf numFmtId="0" fontId="28" fillId="8" borderId="37" xfId="2" applyFont="1" applyFill="1" applyBorder="1" applyAlignment="1" applyProtection="1"/>
    <xf numFmtId="0" fontId="28" fillId="8" borderId="43" xfId="2" applyFont="1" applyFill="1" applyBorder="1" applyAlignment="1" applyProtection="1">
      <alignment horizontal="center" vertical="center" wrapText="1"/>
    </xf>
    <xf numFmtId="164" fontId="28" fillId="8" borderId="43" xfId="2" applyNumberFormat="1" applyFont="1" applyFill="1" applyBorder="1" applyAlignment="1" applyProtection="1">
      <alignment horizontal="center" vertical="center" wrapText="1"/>
    </xf>
    <xf numFmtId="0" fontId="33" fillId="0" borderId="0" xfId="0" applyFont="1"/>
    <xf numFmtId="0" fontId="21" fillId="8" borderId="39" xfId="2" applyFont="1" applyFill="1" applyBorder="1" applyAlignment="1" applyProtection="1">
      <alignment horizontal="center" wrapText="1"/>
    </xf>
    <xf numFmtId="0" fontId="20" fillId="0" borderId="29" xfId="0" applyFont="1" applyBorder="1" applyAlignment="1">
      <alignment horizontal="left" vertical="center" wrapText="1"/>
    </xf>
    <xf numFmtId="0" fontId="20" fillId="0" borderId="29" xfId="0" applyFont="1" applyBorder="1" applyAlignment="1">
      <alignment horizontal="center" vertical="center"/>
    </xf>
    <xf numFmtId="167" fontId="20" fillId="0" borderId="29" xfId="0" applyNumberFormat="1" applyFont="1" applyBorder="1" applyAlignment="1">
      <alignment horizontal="center" vertical="center"/>
    </xf>
    <xf numFmtId="164" fontId="22" fillId="8" borderId="42" xfId="2" applyNumberFormat="1" applyFont="1" applyFill="1" applyBorder="1" applyAlignment="1" applyProtection="1">
      <alignment horizontal="center" vertical="center" wrapText="1"/>
    </xf>
    <xf numFmtId="0" fontId="0" fillId="0" borderId="0" xfId="0" applyFill="1"/>
    <xf numFmtId="0" fontId="4" fillId="8" borderId="3" xfId="2" applyFont="1" applyFill="1" applyBorder="1" applyAlignment="1" applyProtection="1">
      <alignment horizontal="center" vertical="center" wrapText="1"/>
    </xf>
    <xf numFmtId="164" fontId="4" fillId="8" borderId="3" xfId="2" applyNumberFormat="1" applyFont="1" applyFill="1" applyBorder="1" applyAlignment="1" applyProtection="1">
      <alignment horizontal="center" vertical="center" wrapText="1"/>
    </xf>
    <xf numFmtId="0" fontId="20" fillId="3" borderId="21" xfId="0" applyFont="1" applyFill="1" applyBorder="1" applyAlignment="1">
      <alignment horizontal="center" vertical="center" wrapText="1"/>
    </xf>
    <xf numFmtId="0" fontId="15" fillId="7" borderId="21" xfId="0" applyFont="1" applyFill="1" applyBorder="1" applyAlignment="1">
      <alignment horizontal="center" vertical="center" wrapText="1"/>
    </xf>
    <xf numFmtId="0" fontId="12" fillId="7" borderId="21" xfId="0" applyFont="1" applyFill="1" applyBorder="1" applyAlignment="1">
      <alignment horizontal="center" vertical="center" wrapText="1"/>
    </xf>
    <xf numFmtId="0" fontId="28" fillId="6" borderId="38" xfId="2" applyFont="1" applyFill="1" applyBorder="1" applyAlignment="1" applyProtection="1">
      <alignment horizontal="center" vertical="center" wrapText="1"/>
    </xf>
    <xf numFmtId="0" fontId="24" fillId="6" borderId="38" xfId="2" applyFont="1" applyFill="1" applyBorder="1" applyAlignment="1" applyProtection="1">
      <alignment wrapText="1"/>
    </xf>
    <xf numFmtId="0" fontId="24" fillId="6" borderId="38" xfId="2" applyFont="1" applyFill="1" applyBorder="1" applyAlignment="1" applyProtection="1">
      <alignment horizontal="center" vertical="center" wrapText="1"/>
    </xf>
    <xf numFmtId="44" fontId="24" fillId="6" borderId="38" xfId="1" applyFont="1" applyFill="1" applyBorder="1" applyAlignment="1" applyProtection="1">
      <alignment horizontal="center" vertical="center" wrapText="1"/>
      <protection locked="0"/>
    </xf>
    <xf numFmtId="164" fontId="30" fillId="6" borderId="38" xfId="2" applyNumberFormat="1" applyFont="1" applyFill="1" applyBorder="1" applyAlignment="1" applyProtection="1">
      <alignment horizontal="center" vertical="center" wrapText="1"/>
    </xf>
    <xf numFmtId="44" fontId="10" fillId="8" borderId="2" xfId="1" applyFont="1" applyFill="1" applyBorder="1"/>
    <xf numFmtId="0" fontId="0" fillId="8" borderId="29" xfId="0" applyFill="1" applyBorder="1"/>
    <xf numFmtId="0" fontId="31" fillId="8" borderId="29" xfId="0" applyFont="1" applyFill="1" applyBorder="1"/>
    <xf numFmtId="0" fontId="20" fillId="0" borderId="21" xfId="0" applyFont="1" applyFill="1" applyBorder="1" applyAlignment="1">
      <alignment horizontal="center" vertical="center" wrapText="1"/>
    </xf>
    <xf numFmtId="0" fontId="13" fillId="0" borderId="21" xfId="0" applyFont="1" applyFill="1" applyBorder="1" applyAlignment="1">
      <alignment horizontal="justify" vertical="center" wrapText="1"/>
    </xf>
    <xf numFmtId="0" fontId="13" fillId="0" borderId="21" xfId="0" applyFont="1" applyFill="1" applyBorder="1" applyAlignment="1">
      <alignment horizontal="center" vertical="center" wrapText="1"/>
    </xf>
    <xf numFmtId="0" fontId="6" fillId="0" borderId="21" xfId="0" applyFont="1" applyFill="1" applyBorder="1" applyAlignment="1">
      <alignment horizontal="center" vertical="center" wrapText="1"/>
    </xf>
    <xf numFmtId="43" fontId="6" fillId="0" borderId="21" xfId="4" applyFont="1" applyFill="1" applyBorder="1" applyAlignment="1" applyProtection="1">
      <alignment horizontal="center" vertical="center" wrapText="1"/>
      <protection locked="0"/>
    </xf>
    <xf numFmtId="44" fontId="13" fillId="0" borderId="20" xfId="1" applyFont="1" applyFill="1" applyBorder="1" applyAlignment="1">
      <alignment horizontal="center" vertical="center" wrapText="1"/>
    </xf>
    <xf numFmtId="0" fontId="12" fillId="8" borderId="46" xfId="0" applyFont="1" applyFill="1" applyBorder="1" applyAlignment="1">
      <alignment horizontal="left" vertical="center" wrapText="1"/>
    </xf>
    <xf numFmtId="0" fontId="12" fillId="8" borderId="47" xfId="0" applyFont="1" applyFill="1" applyBorder="1" applyAlignment="1">
      <alignment vertical="center" wrapText="1"/>
    </xf>
    <xf numFmtId="0" fontId="12" fillId="8" borderId="47" xfId="0" applyFont="1" applyFill="1" applyBorder="1" applyAlignment="1">
      <alignment horizontal="center" vertical="center" wrapText="1"/>
    </xf>
    <xf numFmtId="43" fontId="12" fillId="8" borderId="47" xfId="4" applyFont="1" applyFill="1" applyBorder="1" applyAlignment="1">
      <alignment horizontal="center" vertical="center" wrapText="1"/>
    </xf>
    <xf numFmtId="43" fontId="12" fillId="8" borderId="48" xfId="4" applyFont="1" applyFill="1" applyBorder="1" applyAlignment="1">
      <alignment horizontal="center" vertical="center" wrapText="1"/>
    </xf>
    <xf numFmtId="0" fontId="32" fillId="0" borderId="0" xfId="0" applyFont="1" applyFill="1" applyAlignment="1">
      <alignment horizontal="justify" vertical="center"/>
    </xf>
    <xf numFmtId="0" fontId="26" fillId="0" borderId="49" xfId="0" applyFont="1" applyFill="1" applyBorder="1" applyAlignment="1">
      <alignment wrapText="1"/>
    </xf>
    <xf numFmtId="0" fontId="10" fillId="8" borderId="29" xfId="0" applyFont="1" applyFill="1" applyBorder="1" applyAlignment="1">
      <alignment horizontal="center"/>
    </xf>
    <xf numFmtId="165" fontId="31" fillId="8" borderId="44" xfId="0" applyNumberFormat="1" applyFont="1" applyFill="1" applyBorder="1" applyAlignment="1">
      <alignment horizontal="center"/>
    </xf>
    <xf numFmtId="0" fontId="31" fillId="8" borderId="45" xfId="0" applyFont="1" applyFill="1" applyBorder="1" applyAlignment="1">
      <alignment horizontal="center"/>
    </xf>
    <xf numFmtId="0" fontId="10" fillId="8" borderId="23" xfId="0" applyFont="1" applyFill="1" applyBorder="1" applyAlignment="1">
      <alignment horizontal="center" vertical="center" wrapText="1"/>
    </xf>
    <xf numFmtId="0" fontId="10" fillId="8" borderId="24" xfId="0" applyFont="1" applyFill="1" applyBorder="1" applyAlignment="1">
      <alignment horizontal="center" vertical="center" wrapText="1"/>
    </xf>
    <xf numFmtId="0" fontId="10" fillId="8" borderId="25" xfId="0" applyFont="1" applyFill="1" applyBorder="1" applyAlignment="1">
      <alignment horizontal="center" vertical="center" wrapText="1"/>
    </xf>
    <xf numFmtId="0" fontId="0" fillId="0" borderId="0" xfId="0" applyAlignment="1">
      <alignment horizontal="center"/>
    </xf>
    <xf numFmtId="0" fontId="25" fillId="8" borderId="17" xfId="0" applyFont="1" applyFill="1" applyBorder="1" applyAlignment="1">
      <alignment horizontal="left" vertical="top" wrapText="1"/>
    </xf>
    <xf numFmtId="0" fontId="10" fillId="8" borderId="18" xfId="0" applyFont="1" applyFill="1" applyBorder="1" applyAlignment="1">
      <alignment horizontal="left" vertical="top" wrapText="1"/>
    </xf>
    <xf numFmtId="0" fontId="10" fillId="8" borderId="19" xfId="0" applyFont="1" applyFill="1" applyBorder="1" applyAlignment="1">
      <alignment horizontal="left" vertical="top" wrapText="1"/>
    </xf>
    <xf numFmtId="0" fontId="6" fillId="8" borderId="6" xfId="0" applyFont="1" applyFill="1" applyBorder="1" applyAlignment="1">
      <alignment horizontal="center"/>
    </xf>
    <xf numFmtId="0" fontId="6" fillId="8" borderId="7" xfId="0" applyFont="1" applyFill="1" applyBorder="1" applyAlignment="1">
      <alignment horizontal="center"/>
    </xf>
    <xf numFmtId="0" fontId="6" fillId="8" borderId="8" xfId="0" applyFont="1" applyFill="1" applyBorder="1" applyAlignment="1">
      <alignment horizontal="center"/>
    </xf>
    <xf numFmtId="0" fontId="22" fillId="8" borderId="34" xfId="2" applyFont="1" applyFill="1" applyBorder="1" applyAlignment="1" applyProtection="1">
      <alignment horizontal="center"/>
    </xf>
    <xf numFmtId="0" fontId="22" fillId="8" borderId="35" xfId="2" applyFont="1" applyFill="1" applyBorder="1" applyAlignment="1" applyProtection="1">
      <alignment horizontal="center"/>
    </xf>
    <xf numFmtId="0" fontId="22" fillId="8" borderId="36" xfId="2" applyFont="1" applyFill="1" applyBorder="1" applyAlignment="1" applyProtection="1">
      <alignment horizontal="center"/>
    </xf>
    <xf numFmtId="0" fontId="12" fillId="7" borderId="21" xfId="0" applyFont="1" applyFill="1" applyBorder="1" applyAlignment="1">
      <alignment horizontal="left" vertical="center" wrapText="1"/>
    </xf>
    <xf numFmtId="165" fontId="23" fillId="0" borderId="29" xfId="2" applyNumberFormat="1" applyFont="1" applyFill="1" applyBorder="1" applyAlignment="1" applyProtection="1">
      <alignment horizontal="center" vertical="center"/>
    </xf>
    <xf numFmtId="0" fontId="12" fillId="8" borderId="26" xfId="0" applyFont="1" applyFill="1" applyBorder="1" applyAlignment="1">
      <alignment horizontal="left"/>
    </xf>
    <xf numFmtId="0" fontId="12" fillId="8" borderId="27" xfId="0" applyFont="1" applyFill="1" applyBorder="1" applyAlignment="1">
      <alignment horizontal="left"/>
    </xf>
    <xf numFmtId="0" fontId="12" fillId="8" borderId="28" xfId="0" applyFont="1" applyFill="1" applyBorder="1" applyAlignment="1">
      <alignment horizontal="left"/>
    </xf>
    <xf numFmtId="0" fontId="10" fillId="8" borderId="30" xfId="0" applyFont="1" applyFill="1" applyBorder="1" applyAlignment="1">
      <alignment horizontal="left"/>
    </xf>
    <xf numFmtId="0" fontId="10" fillId="8" borderId="31" xfId="0" applyFont="1" applyFill="1" applyBorder="1" applyAlignment="1">
      <alignment horizontal="left"/>
    </xf>
    <xf numFmtId="0" fontId="10" fillId="8" borderId="32" xfId="0" applyFont="1" applyFill="1" applyBorder="1" applyAlignment="1">
      <alignment horizontal="left"/>
    </xf>
    <xf numFmtId="0" fontId="10" fillId="8" borderId="30" xfId="0" applyFont="1" applyFill="1" applyBorder="1" applyAlignment="1">
      <alignment horizontal="center"/>
    </xf>
    <xf numFmtId="0" fontId="10" fillId="8" borderId="31" xfId="0" applyFont="1" applyFill="1" applyBorder="1" applyAlignment="1">
      <alignment horizontal="center"/>
    </xf>
    <xf numFmtId="0" fontId="10" fillId="8" borderId="32" xfId="0" applyFont="1" applyFill="1" applyBorder="1" applyAlignment="1">
      <alignment horizontal="center"/>
    </xf>
    <xf numFmtId="0" fontId="10" fillId="8" borderId="29" xfId="0" applyFont="1" applyFill="1" applyBorder="1" applyAlignment="1">
      <alignment horizontal="left"/>
    </xf>
    <xf numFmtId="0" fontId="22" fillId="8" borderId="29" xfId="2" applyFont="1" applyFill="1" applyBorder="1" applyAlignment="1" applyProtection="1">
      <alignment horizontal="center" vertical="center" wrapText="1"/>
    </xf>
    <xf numFmtId="0" fontId="19" fillId="0" borderId="29" xfId="2" applyFont="1" applyFill="1" applyBorder="1" applyAlignment="1" applyProtection="1">
      <alignment horizontal="left" vertical="top" wrapText="1"/>
    </xf>
    <xf numFmtId="0" fontId="22" fillId="8" borderId="29" xfId="2" applyFont="1" applyFill="1" applyBorder="1" applyAlignment="1" applyProtection="1">
      <alignment horizontal="left" vertical="center" wrapText="1"/>
    </xf>
    <xf numFmtId="165" fontId="22" fillId="8" borderId="29" xfId="2" applyNumberFormat="1" applyFont="1" applyFill="1" applyBorder="1" applyAlignment="1" applyProtection="1">
      <alignment horizontal="center" vertical="center" wrapText="1"/>
    </xf>
    <xf numFmtId="165" fontId="23" fillId="0" borderId="29" xfId="2" applyNumberFormat="1" applyFont="1" applyFill="1" applyBorder="1" applyAlignment="1" applyProtection="1">
      <alignment horizontal="center" vertical="center" wrapText="1"/>
    </xf>
    <xf numFmtId="0" fontId="29" fillId="8" borderId="40" xfId="2" applyFont="1" applyFill="1" applyBorder="1" applyAlignment="1" applyProtection="1">
      <alignment horizontal="center" vertical="top" wrapText="1"/>
    </xf>
    <xf numFmtId="0" fontId="29" fillId="8" borderId="35" xfId="2" applyFont="1" applyFill="1" applyBorder="1" applyAlignment="1" applyProtection="1">
      <alignment horizontal="center" vertical="top" wrapText="1"/>
    </xf>
    <xf numFmtId="0" fontId="29" fillId="8" borderId="41" xfId="2" applyFont="1" applyFill="1" applyBorder="1" applyAlignment="1" applyProtection="1">
      <alignment horizontal="center" vertical="top" wrapText="1"/>
    </xf>
    <xf numFmtId="0" fontId="10" fillId="8" borderId="18" xfId="0" applyFont="1" applyFill="1" applyBorder="1" applyAlignment="1">
      <alignment horizontal="center"/>
    </xf>
    <xf numFmtId="0" fontId="19" fillId="0" borderId="30" xfId="2" applyFont="1" applyFill="1" applyBorder="1" applyAlignment="1" applyProtection="1">
      <alignment horizontal="left" vertical="top" wrapText="1"/>
    </xf>
    <xf numFmtId="0" fontId="19" fillId="0" borderId="32" xfId="2" applyFont="1" applyFill="1" applyBorder="1" applyAlignment="1" applyProtection="1">
      <alignment horizontal="left" vertical="top" wrapText="1"/>
    </xf>
  </cellXfs>
  <cellStyles count="6">
    <cellStyle name="Check Cell" xfId="2" builtinId="23"/>
    <cellStyle name="Comma" xfId="4" builtinId="3"/>
    <cellStyle name="Currency" xfId="1" builtinId="4"/>
    <cellStyle name="Currency 2" xfId="5"/>
    <cellStyle name="Normal" xfId="0" builtinId="0"/>
    <cellStyle name="Normal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1227310</xdr:colOff>
      <xdr:row>0</xdr:row>
      <xdr:rowOff>531202</xdr:rowOff>
    </xdr:to>
    <xdr:pic>
      <xdr:nvPicPr>
        <xdr:cNvPr id="2" name="Picture 1">
          <a:extLst>
            <a:ext uri="{FF2B5EF4-FFF2-40B4-BE49-F238E27FC236}">
              <a16:creationId xmlns:a16="http://schemas.microsoft.com/office/drawing/2014/main" id="{92F38306-6D08-42A5-9453-BBD135C0E3F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t="21984" r="-1861" b="11422"/>
        <a:stretch/>
      </xdr:blipFill>
      <xdr:spPr>
        <a:xfrm>
          <a:off x="0" y="0"/>
          <a:ext cx="1716260" cy="514350"/>
        </a:xfrm>
        <a:prstGeom prst="rect">
          <a:avLst/>
        </a:prstGeom>
      </xdr:spPr>
    </xdr:pic>
    <xdr:clientData/>
  </xdr:twoCellAnchor>
  <xdr:twoCellAnchor>
    <xdr:from>
      <xdr:col>1</xdr:col>
      <xdr:colOff>1233660</xdr:colOff>
      <xdr:row>0</xdr:row>
      <xdr:rowOff>165100</xdr:rowOff>
    </xdr:from>
    <xdr:to>
      <xdr:col>1</xdr:col>
      <xdr:colOff>1233660</xdr:colOff>
      <xdr:row>0</xdr:row>
      <xdr:rowOff>469900</xdr:rowOff>
    </xdr:to>
    <xdr:cxnSp macro="">
      <xdr:nvCxnSpPr>
        <xdr:cNvPr id="3" name="Straight Connector 2"/>
        <xdr:cNvCxnSpPr/>
      </xdr:nvCxnSpPr>
      <xdr:spPr>
        <a:xfrm>
          <a:off x="1748010" y="165100"/>
          <a:ext cx="0" cy="304800"/>
        </a:xfrm>
        <a:prstGeom prst="line">
          <a:avLst/>
        </a:prstGeom>
        <a:ln w="127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1207140</xdr:colOff>
      <xdr:row>0</xdr:row>
      <xdr:rowOff>106082</xdr:rowOff>
    </xdr:from>
    <xdr:to>
      <xdr:col>5</xdr:col>
      <xdr:colOff>111114</xdr:colOff>
      <xdr:row>0</xdr:row>
      <xdr:rowOff>417232</xdr:rowOff>
    </xdr:to>
    <xdr:sp macro="" textlink="">
      <xdr:nvSpPr>
        <xdr:cNvPr id="4" name="Rectangle 3"/>
        <xdr:cNvSpPr/>
      </xdr:nvSpPr>
      <xdr:spPr>
        <a:xfrm>
          <a:off x="1721490" y="106082"/>
          <a:ext cx="3660124" cy="3111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HORN OF AFRICA </a:t>
          </a:r>
        </a:p>
      </xdr:txBody>
    </xdr:sp>
    <xdr:clientData/>
  </xdr:twoCellAnchor>
  <xdr:twoCellAnchor editAs="oneCell">
    <xdr:from>
      <xdr:col>0</xdr:col>
      <xdr:colOff>0</xdr:colOff>
      <xdr:row>0</xdr:row>
      <xdr:rowOff>12212</xdr:rowOff>
    </xdr:from>
    <xdr:to>
      <xdr:col>1</xdr:col>
      <xdr:colOff>1227310</xdr:colOff>
      <xdr:row>0</xdr:row>
      <xdr:rowOff>543414</xdr:rowOff>
    </xdr:to>
    <xdr:pic>
      <xdr:nvPicPr>
        <xdr:cNvPr id="5" name="Picture 4">
          <a:extLst>
            <a:ext uri="{FF2B5EF4-FFF2-40B4-BE49-F238E27FC236}">
              <a16:creationId xmlns:a16="http://schemas.microsoft.com/office/drawing/2014/main" id="{92F38306-6D08-42A5-9453-BBD135C0E3F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t="21984" r="-1861" b="11422"/>
        <a:stretch/>
      </xdr:blipFill>
      <xdr:spPr>
        <a:xfrm>
          <a:off x="0" y="12212"/>
          <a:ext cx="1715772" cy="531202"/>
        </a:xfrm>
        <a:prstGeom prst="rect">
          <a:avLst/>
        </a:prstGeom>
      </xdr:spPr>
    </xdr:pic>
    <xdr:clientData/>
  </xdr:twoCellAnchor>
  <xdr:twoCellAnchor>
    <xdr:from>
      <xdr:col>1</xdr:col>
      <xdr:colOff>1207140</xdr:colOff>
      <xdr:row>0</xdr:row>
      <xdr:rowOff>118294</xdr:rowOff>
    </xdr:from>
    <xdr:to>
      <xdr:col>5</xdr:col>
      <xdr:colOff>111114</xdr:colOff>
      <xdr:row>0</xdr:row>
      <xdr:rowOff>429444</xdr:rowOff>
    </xdr:to>
    <xdr:sp macro="" textlink="">
      <xdr:nvSpPr>
        <xdr:cNvPr id="6" name="Rectangle 5"/>
        <xdr:cNvSpPr/>
      </xdr:nvSpPr>
      <xdr:spPr>
        <a:xfrm>
          <a:off x="1695602" y="118294"/>
          <a:ext cx="4386954" cy="3111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HORN OF AFRICA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tabSelected="1" topLeftCell="A67" zoomScale="78" zoomScaleNormal="78" workbookViewId="0">
      <selection activeCell="K78" sqref="K78"/>
    </sheetView>
  </sheetViews>
  <sheetFormatPr defaultRowHeight="17.5" x14ac:dyDescent="0.35"/>
  <cols>
    <col min="1" max="1" width="4.8125" customWidth="1"/>
    <col min="2" max="2" width="27.3125" customWidth="1"/>
    <col min="3" max="3" width="7.75" customWidth="1"/>
    <col min="5" max="5" width="9.9375" customWidth="1"/>
    <col min="6" max="6" width="11.5625" customWidth="1"/>
  </cols>
  <sheetData>
    <row r="1" spans="1:6" ht="73" customHeight="1" thickBot="1" x14ac:dyDescent="0.4">
      <c r="A1" s="154"/>
      <c r="B1" s="154"/>
      <c r="C1" s="154"/>
      <c r="D1" s="154"/>
      <c r="E1" s="154"/>
      <c r="F1" s="154"/>
    </row>
    <row r="2" spans="1:6" ht="41.5" customHeight="1" thickBot="1" x14ac:dyDescent="0.4">
      <c r="A2" s="155" t="s">
        <v>98</v>
      </c>
      <c r="B2" s="156"/>
      <c r="C2" s="156"/>
      <c r="D2" s="156"/>
      <c r="E2" s="156"/>
      <c r="F2" s="157"/>
    </row>
    <row r="3" spans="1:6" ht="18" thickBot="1" x14ac:dyDescent="0.4">
      <c r="A3" s="112" t="s">
        <v>0</v>
      </c>
      <c r="B3" s="112" t="s">
        <v>1</v>
      </c>
      <c r="C3" s="112" t="s">
        <v>2</v>
      </c>
      <c r="D3" s="112" t="s">
        <v>3</v>
      </c>
      <c r="E3" s="113" t="s">
        <v>4</v>
      </c>
      <c r="F3" s="114" t="s">
        <v>5</v>
      </c>
    </row>
    <row r="4" spans="1:6" ht="18" thickBot="1" x14ac:dyDescent="0.4">
      <c r="A4" s="110">
        <v>0</v>
      </c>
      <c r="B4" s="111" t="s">
        <v>6</v>
      </c>
      <c r="C4" s="158"/>
      <c r="D4" s="159"/>
      <c r="E4" s="159"/>
      <c r="F4" s="160"/>
    </row>
    <row r="5" spans="1:6" ht="93.5" thickBot="1" x14ac:dyDescent="0.4">
      <c r="A5" s="54">
        <v>1</v>
      </c>
      <c r="B5" s="55" t="s">
        <v>32</v>
      </c>
      <c r="C5" s="56" t="s">
        <v>33</v>
      </c>
      <c r="D5" s="56">
        <v>1</v>
      </c>
      <c r="E5" s="57"/>
      <c r="F5" s="58"/>
    </row>
    <row r="6" spans="1:6" ht="31.5" thickBot="1" x14ac:dyDescent="0.4">
      <c r="A6" s="59">
        <v>2</v>
      </c>
      <c r="B6" s="60" t="s">
        <v>76</v>
      </c>
      <c r="C6" s="61" t="s">
        <v>35</v>
      </c>
      <c r="D6" s="62">
        <f>(206*0.5*0.4)</f>
        <v>41.2</v>
      </c>
      <c r="E6" s="63"/>
      <c r="F6" s="64"/>
    </row>
    <row r="7" spans="1:6" s="121" customFormat="1" ht="47" thickBot="1" x14ac:dyDescent="0.4">
      <c r="A7" s="59">
        <v>3</v>
      </c>
      <c r="B7" s="65" t="s">
        <v>77</v>
      </c>
      <c r="C7" s="66" t="s">
        <v>10</v>
      </c>
      <c r="D7" s="67">
        <f>0.05*206*0.5</f>
        <v>5.15</v>
      </c>
      <c r="E7" s="68"/>
      <c r="F7" s="63"/>
    </row>
    <row r="8" spans="1:6" s="121" customFormat="1" ht="62.5" thickBot="1" x14ac:dyDescent="0.4">
      <c r="A8" s="59">
        <v>4</v>
      </c>
      <c r="B8" s="69" t="s">
        <v>80</v>
      </c>
      <c r="C8" s="70" t="s">
        <v>35</v>
      </c>
      <c r="D8" s="71">
        <f>(206*0.4*0.6)</f>
        <v>49.440000000000005</v>
      </c>
      <c r="E8" s="72"/>
      <c r="F8" s="63"/>
    </row>
    <row r="9" spans="1:6" ht="47" thickBot="1" x14ac:dyDescent="0.4">
      <c r="A9" s="73">
        <v>5</v>
      </c>
      <c r="B9" s="69" t="s">
        <v>78</v>
      </c>
      <c r="C9" s="70" t="s">
        <v>35</v>
      </c>
      <c r="D9" s="71">
        <f>206*0.4*0.15</f>
        <v>12.360000000000001</v>
      </c>
      <c r="E9" s="72"/>
      <c r="F9" s="63"/>
    </row>
    <row r="10" spans="1:6" ht="62.5" thickBot="1" x14ac:dyDescent="0.4">
      <c r="A10" s="59">
        <v>6</v>
      </c>
      <c r="B10" s="69" t="s">
        <v>79</v>
      </c>
      <c r="C10" s="70" t="s">
        <v>36</v>
      </c>
      <c r="D10" s="74">
        <f>206*1</f>
        <v>206</v>
      </c>
      <c r="E10" s="68"/>
      <c r="F10" s="63"/>
    </row>
    <row r="11" spans="1:6" s="121" customFormat="1" ht="47" thickBot="1" x14ac:dyDescent="0.4">
      <c r="A11" s="73">
        <v>7</v>
      </c>
      <c r="B11" s="69" t="s">
        <v>100</v>
      </c>
      <c r="C11" s="70" t="s">
        <v>36</v>
      </c>
      <c r="D11" s="74">
        <f>0.4*0.4*2.3*50</f>
        <v>18.400000000000002</v>
      </c>
      <c r="E11" s="68"/>
      <c r="F11" s="63"/>
    </row>
    <row r="12" spans="1:6" s="121" customFormat="1" ht="71.5" customHeight="1" thickBot="1" x14ac:dyDescent="0.4">
      <c r="A12" s="59">
        <v>8</v>
      </c>
      <c r="B12" s="60" t="s">
        <v>7</v>
      </c>
      <c r="C12" s="61" t="s">
        <v>36</v>
      </c>
      <c r="D12" s="62">
        <f>(D10+D11)*2</f>
        <v>448.8</v>
      </c>
      <c r="E12" s="63"/>
      <c r="F12" s="75"/>
    </row>
    <row r="13" spans="1:6" s="121" customFormat="1" ht="31.5" thickBot="1" x14ac:dyDescent="0.4">
      <c r="A13" s="73">
        <v>9</v>
      </c>
      <c r="B13" s="69" t="s">
        <v>8</v>
      </c>
      <c r="C13" s="70" t="s">
        <v>36</v>
      </c>
      <c r="D13" s="62">
        <f>D12</f>
        <v>448.8</v>
      </c>
      <c r="E13" s="72"/>
      <c r="F13" s="63"/>
    </row>
    <row r="14" spans="1:6" s="121" customFormat="1" ht="31.5" thickBot="1" x14ac:dyDescent="0.4">
      <c r="A14" s="59">
        <v>10</v>
      </c>
      <c r="B14" s="69" t="s">
        <v>34</v>
      </c>
      <c r="C14" s="70" t="s">
        <v>36</v>
      </c>
      <c r="D14" s="62">
        <f>(D10+D11)*2</f>
        <v>448.8</v>
      </c>
      <c r="E14" s="72"/>
      <c r="F14" s="63"/>
    </row>
    <row r="15" spans="1:6" ht="31.5" thickBot="1" x14ac:dyDescent="0.4">
      <c r="A15" s="73">
        <v>11</v>
      </c>
      <c r="B15" s="69" t="s">
        <v>11</v>
      </c>
      <c r="C15" s="70" t="s">
        <v>10</v>
      </c>
      <c r="D15" s="74">
        <f>0.4*0.4*2.5*2</f>
        <v>0.80000000000000016</v>
      </c>
      <c r="E15" s="76"/>
      <c r="F15" s="76"/>
    </row>
    <row r="16" spans="1:6" ht="78" thickBot="1" x14ac:dyDescent="0.4">
      <c r="A16" s="73">
        <v>12</v>
      </c>
      <c r="B16" s="147" t="s">
        <v>103</v>
      </c>
      <c r="C16" s="70" t="s">
        <v>10</v>
      </c>
      <c r="D16" s="79">
        <f>206*0.5*0.05</f>
        <v>5.15</v>
      </c>
      <c r="E16" s="80"/>
      <c r="F16" s="80"/>
    </row>
    <row r="17" spans="1:6" s="121" customFormat="1" ht="189.5" customHeight="1" thickBot="1" x14ac:dyDescent="0.4">
      <c r="A17" s="73">
        <v>13</v>
      </c>
      <c r="B17" s="77" t="s">
        <v>101</v>
      </c>
      <c r="C17" s="78" t="s">
        <v>73</v>
      </c>
      <c r="D17" s="79">
        <v>206</v>
      </c>
      <c r="E17" s="80"/>
      <c r="F17" s="80"/>
    </row>
    <row r="18" spans="1:6" s="121" customFormat="1" ht="112" customHeight="1" thickBot="1" x14ac:dyDescent="0.4">
      <c r="A18" s="73">
        <v>14</v>
      </c>
      <c r="B18" s="146" t="s">
        <v>102</v>
      </c>
      <c r="C18" s="78" t="s">
        <v>74</v>
      </c>
      <c r="D18" s="79">
        <v>50</v>
      </c>
      <c r="E18" s="80"/>
      <c r="F18" s="80"/>
    </row>
    <row r="19" spans="1:6" ht="47" thickBot="1" x14ac:dyDescent="0.4">
      <c r="A19" s="73">
        <v>15</v>
      </c>
      <c r="B19" s="81" t="s">
        <v>12</v>
      </c>
      <c r="C19" s="78" t="s">
        <v>9</v>
      </c>
      <c r="D19" s="79">
        <v>1</v>
      </c>
      <c r="E19" s="80"/>
      <c r="F19" s="80"/>
    </row>
    <row r="20" spans="1:6" s="121" customFormat="1" ht="78" thickBot="1" x14ac:dyDescent="0.4">
      <c r="A20" s="73">
        <v>16</v>
      </c>
      <c r="B20" s="82" t="s">
        <v>99</v>
      </c>
      <c r="C20" s="83" t="s">
        <v>22</v>
      </c>
      <c r="D20" s="84">
        <v>206</v>
      </c>
      <c r="E20" s="85"/>
      <c r="F20" s="85"/>
    </row>
    <row r="21" spans="1:6" ht="19" thickBot="1" x14ac:dyDescent="0.5">
      <c r="A21" s="73"/>
      <c r="B21" s="161" t="s">
        <v>61</v>
      </c>
      <c r="C21" s="162"/>
      <c r="D21" s="162"/>
      <c r="E21" s="163"/>
      <c r="F21" s="86">
        <f>SUM(F5:F20)</f>
        <v>0</v>
      </c>
    </row>
    <row r="23" spans="1:6" x14ac:dyDescent="0.35">
      <c r="A23" s="133"/>
      <c r="B23" s="134" t="s">
        <v>96</v>
      </c>
      <c r="C23" s="133"/>
      <c r="D23" s="133"/>
      <c r="E23" s="133"/>
      <c r="F23" s="133"/>
    </row>
    <row r="24" spans="1:6" ht="18" thickBot="1" x14ac:dyDescent="0.4">
      <c r="A24" s="141" t="s">
        <v>9</v>
      </c>
      <c r="B24" s="142" t="s">
        <v>1</v>
      </c>
      <c r="C24" s="143" t="s">
        <v>2</v>
      </c>
      <c r="D24" s="143" t="s">
        <v>3</v>
      </c>
      <c r="E24" s="144" t="s">
        <v>4</v>
      </c>
      <c r="F24" s="145" t="s">
        <v>5</v>
      </c>
    </row>
    <row r="25" spans="1:6" ht="30" x14ac:dyDescent="0.35">
      <c r="A25" s="99"/>
      <c r="B25" s="100" t="s">
        <v>13</v>
      </c>
      <c r="C25" s="101"/>
      <c r="D25" s="100"/>
      <c r="E25" s="102"/>
      <c r="F25" s="102"/>
    </row>
    <row r="26" spans="1:6" ht="62" x14ac:dyDescent="0.35">
      <c r="A26" s="27">
        <v>1</v>
      </c>
      <c r="B26" s="19" t="s">
        <v>37</v>
      </c>
      <c r="C26" s="1" t="s">
        <v>33</v>
      </c>
      <c r="D26" s="23">
        <v>1</v>
      </c>
      <c r="E26" s="20"/>
      <c r="F26" s="22"/>
    </row>
    <row r="27" spans="1:6" ht="30" x14ac:dyDescent="0.35">
      <c r="A27" s="27">
        <v>2</v>
      </c>
      <c r="B27" s="2" t="s">
        <v>75</v>
      </c>
      <c r="C27" s="3" t="s">
        <v>15</v>
      </c>
      <c r="D27" s="4">
        <f>16*0.5*0.5</f>
        <v>4</v>
      </c>
      <c r="E27" s="21"/>
      <c r="F27" s="22"/>
    </row>
    <row r="28" spans="1:6" ht="60" x14ac:dyDescent="0.35">
      <c r="A28" s="27">
        <v>5</v>
      </c>
      <c r="B28" s="2" t="s">
        <v>38</v>
      </c>
      <c r="C28" s="3" t="s">
        <v>16</v>
      </c>
      <c r="D28" s="4">
        <f>16*0.5*0.05</f>
        <v>0.4</v>
      </c>
      <c r="E28" s="21"/>
      <c r="F28" s="22"/>
    </row>
    <row r="29" spans="1:6" ht="75" x14ac:dyDescent="0.35">
      <c r="A29" s="27">
        <v>6</v>
      </c>
      <c r="B29" s="2" t="s">
        <v>90</v>
      </c>
      <c r="C29" s="3" t="s">
        <v>15</v>
      </c>
      <c r="D29" s="4">
        <f>16*0.4*0.7</f>
        <v>4.4799999999999995</v>
      </c>
      <c r="E29" s="21"/>
      <c r="F29" s="22"/>
    </row>
    <row r="30" spans="1:6" ht="135" x14ac:dyDescent="0.35">
      <c r="A30" s="27">
        <v>5</v>
      </c>
      <c r="B30" s="6" t="s">
        <v>17</v>
      </c>
      <c r="C30" s="3" t="s">
        <v>16</v>
      </c>
      <c r="D30" s="4">
        <f>16*0.4*0.15</f>
        <v>0.96</v>
      </c>
      <c r="E30" s="21"/>
      <c r="F30" s="22"/>
    </row>
    <row r="31" spans="1:6" x14ac:dyDescent="0.35">
      <c r="A31" s="7"/>
      <c r="B31" s="8" t="s">
        <v>18</v>
      </c>
      <c r="C31" s="9"/>
      <c r="D31" s="10"/>
      <c r="E31" s="11"/>
      <c r="F31" s="12"/>
    </row>
    <row r="32" spans="1:6" ht="60" x14ac:dyDescent="0.35">
      <c r="A32" s="28">
        <v>1</v>
      </c>
      <c r="B32" s="13" t="s">
        <v>39</v>
      </c>
      <c r="C32" s="14" t="s">
        <v>16</v>
      </c>
      <c r="D32" s="15">
        <f>16*0.3</f>
        <v>4.8</v>
      </c>
      <c r="E32" s="24"/>
      <c r="F32" s="22"/>
    </row>
    <row r="33" spans="1:6" ht="75" x14ac:dyDescent="0.35">
      <c r="A33" s="28">
        <v>2</v>
      </c>
      <c r="B33" s="13" t="s">
        <v>40</v>
      </c>
      <c r="C33" s="14" t="s">
        <v>16</v>
      </c>
      <c r="D33" s="15">
        <f>16*0.2</f>
        <v>3.2</v>
      </c>
      <c r="E33" s="24"/>
      <c r="F33" s="22"/>
    </row>
    <row r="34" spans="1:6" ht="45" x14ac:dyDescent="0.35">
      <c r="A34" s="28">
        <v>3</v>
      </c>
      <c r="B34" s="2" t="s">
        <v>91</v>
      </c>
      <c r="C34" s="3" t="s">
        <v>15</v>
      </c>
      <c r="D34" s="4">
        <f>16*0.1</f>
        <v>1.6</v>
      </c>
      <c r="E34" s="21"/>
      <c r="F34" s="22"/>
    </row>
    <row r="35" spans="1:6" x14ac:dyDescent="0.35">
      <c r="A35" s="109"/>
      <c r="B35" s="41" t="s">
        <v>20</v>
      </c>
      <c r="C35" s="42"/>
      <c r="D35" s="43"/>
      <c r="E35" s="44"/>
      <c r="F35" s="40"/>
    </row>
    <row r="36" spans="1:6" ht="75" x14ac:dyDescent="0.35">
      <c r="A36" s="29">
        <v>1</v>
      </c>
      <c r="B36" s="6" t="s">
        <v>92</v>
      </c>
      <c r="C36" s="3" t="s">
        <v>19</v>
      </c>
      <c r="D36" s="4">
        <f>(16*3.1)-3.09</f>
        <v>46.510000000000005</v>
      </c>
      <c r="E36" s="5"/>
      <c r="F36" s="22"/>
    </row>
    <row r="37" spans="1:6" ht="90" x14ac:dyDescent="0.35">
      <c r="A37" s="29">
        <v>2</v>
      </c>
      <c r="B37" s="16" t="s">
        <v>41</v>
      </c>
      <c r="C37" s="3" t="s">
        <v>15</v>
      </c>
      <c r="D37" s="4">
        <f>16*0.15*0.2</f>
        <v>0.48</v>
      </c>
      <c r="E37" s="5"/>
      <c r="F37" s="22"/>
    </row>
    <row r="38" spans="1:6" x14ac:dyDescent="0.35">
      <c r="A38" s="125"/>
      <c r="B38" s="36" t="s">
        <v>21</v>
      </c>
      <c r="C38" s="37"/>
      <c r="D38" s="38"/>
      <c r="E38" s="39"/>
      <c r="F38" s="40"/>
    </row>
    <row r="39" spans="1:6" ht="60" x14ac:dyDescent="0.35">
      <c r="A39" s="124">
        <v>1</v>
      </c>
      <c r="B39" s="6" t="s">
        <v>95</v>
      </c>
      <c r="C39" s="3" t="s">
        <v>19</v>
      </c>
      <c r="D39" s="4">
        <f>18.4</f>
        <v>18.399999999999999</v>
      </c>
      <c r="E39" s="5"/>
      <c r="F39" s="22"/>
    </row>
    <row r="40" spans="1:6" x14ac:dyDescent="0.35">
      <c r="A40" s="135">
        <v>3</v>
      </c>
      <c r="B40" s="136" t="s">
        <v>93</v>
      </c>
      <c r="C40" s="137" t="s">
        <v>19</v>
      </c>
      <c r="D40" s="138">
        <v>16</v>
      </c>
      <c r="E40" s="139"/>
      <c r="F40" s="140"/>
    </row>
    <row r="41" spans="1:6" ht="75" x14ac:dyDescent="0.35">
      <c r="A41" s="124">
        <v>4</v>
      </c>
      <c r="B41" s="16" t="s">
        <v>42</v>
      </c>
      <c r="C41" s="3" t="s">
        <v>22</v>
      </c>
      <c r="D41" s="4">
        <f>4</f>
        <v>4</v>
      </c>
      <c r="E41" s="5"/>
      <c r="F41" s="22"/>
    </row>
    <row r="42" spans="1:6" x14ac:dyDescent="0.35">
      <c r="A42" s="126"/>
      <c r="B42" s="41" t="s">
        <v>23</v>
      </c>
      <c r="C42" s="45"/>
      <c r="D42" s="43"/>
      <c r="E42" s="44"/>
      <c r="F42" s="40"/>
    </row>
    <row r="43" spans="1:6" ht="90" x14ac:dyDescent="0.35">
      <c r="A43" s="124">
        <v>1</v>
      </c>
      <c r="B43" s="2" t="s">
        <v>24</v>
      </c>
      <c r="C43" s="3" t="s">
        <v>19</v>
      </c>
      <c r="D43" s="15">
        <f>D36*2</f>
        <v>93.02000000000001</v>
      </c>
      <c r="E43" s="17"/>
      <c r="F43" s="22"/>
    </row>
    <row r="44" spans="1:6" ht="75" x14ac:dyDescent="0.35">
      <c r="A44" s="124">
        <v>2</v>
      </c>
      <c r="B44" s="2" t="s">
        <v>25</v>
      </c>
      <c r="C44" s="3" t="s">
        <v>19</v>
      </c>
      <c r="D44" s="15">
        <f>D43</f>
        <v>93.02000000000001</v>
      </c>
      <c r="E44" s="5"/>
      <c r="F44" s="22"/>
    </row>
    <row r="45" spans="1:6" ht="60" x14ac:dyDescent="0.35">
      <c r="A45" s="124">
        <v>3</v>
      </c>
      <c r="B45" s="2" t="s">
        <v>43</v>
      </c>
      <c r="C45" s="3" t="s">
        <v>19</v>
      </c>
      <c r="D45" s="4">
        <f>D44</f>
        <v>93.02000000000001</v>
      </c>
      <c r="E45" s="5"/>
      <c r="F45" s="22"/>
    </row>
    <row r="46" spans="1:6" ht="30" x14ac:dyDescent="0.35">
      <c r="A46" s="124">
        <v>4</v>
      </c>
      <c r="B46" s="2" t="s">
        <v>26</v>
      </c>
      <c r="C46" s="3" t="s">
        <v>19</v>
      </c>
      <c r="D46" s="4">
        <f>D39+D41</f>
        <v>22.4</v>
      </c>
      <c r="E46" s="5"/>
      <c r="F46" s="22"/>
    </row>
    <row r="47" spans="1:6" x14ac:dyDescent="0.35">
      <c r="A47" s="35"/>
      <c r="B47" s="164" t="s">
        <v>27</v>
      </c>
      <c r="C47" s="164"/>
      <c r="D47" s="46"/>
      <c r="E47" s="47"/>
      <c r="F47" s="40"/>
    </row>
    <row r="48" spans="1:6" ht="75" x14ac:dyDescent="0.35">
      <c r="A48" s="28">
        <v>1</v>
      </c>
      <c r="B48" s="2" t="s">
        <v>28</v>
      </c>
      <c r="C48" s="3" t="s">
        <v>9</v>
      </c>
      <c r="D48" s="4">
        <v>1</v>
      </c>
      <c r="E48" s="5"/>
      <c r="F48" s="22"/>
    </row>
    <row r="49" spans="1:6" ht="45" x14ac:dyDescent="0.35">
      <c r="A49" s="28">
        <v>2</v>
      </c>
      <c r="B49" s="2" t="s">
        <v>94</v>
      </c>
      <c r="C49" s="3" t="s">
        <v>9</v>
      </c>
      <c r="D49" s="3">
        <v>1</v>
      </c>
      <c r="E49" s="18"/>
      <c r="F49" s="22"/>
    </row>
    <row r="50" spans="1:6" ht="19" thickBot="1" x14ac:dyDescent="0.4">
      <c r="A50" s="87" t="s">
        <v>29</v>
      </c>
      <c r="B50" s="151" t="s">
        <v>44</v>
      </c>
      <c r="C50" s="152"/>
      <c r="D50" s="152"/>
      <c r="E50" s="153"/>
      <c r="F50" s="88"/>
    </row>
    <row r="51" spans="1:6" ht="19.5" thickTop="1" thickBot="1" x14ac:dyDescent="0.4">
      <c r="A51" s="89"/>
      <c r="B51" s="90"/>
      <c r="C51" s="90"/>
      <c r="D51" s="90"/>
      <c r="E51" s="90"/>
      <c r="F51" s="91"/>
    </row>
    <row r="52" spans="1:6" ht="18.5" thickTop="1" thickBot="1" x14ac:dyDescent="0.4">
      <c r="A52" s="166" t="s">
        <v>71</v>
      </c>
      <c r="B52" s="167"/>
      <c r="C52" s="167"/>
      <c r="D52" s="167"/>
      <c r="E52" s="167"/>
      <c r="F52" s="168"/>
    </row>
    <row r="53" spans="1:6" ht="18" thickTop="1" x14ac:dyDescent="0.35">
      <c r="A53" s="122" t="s">
        <v>9</v>
      </c>
      <c r="B53" s="122" t="s">
        <v>1</v>
      </c>
      <c r="C53" s="122" t="s">
        <v>2</v>
      </c>
      <c r="D53" s="122" t="s">
        <v>3</v>
      </c>
      <c r="E53" s="122" t="s">
        <v>4</v>
      </c>
      <c r="F53" s="123" t="s">
        <v>5</v>
      </c>
    </row>
    <row r="54" spans="1:6" x14ac:dyDescent="0.35">
      <c r="A54" s="103" t="s">
        <v>63</v>
      </c>
      <c r="B54" s="104" t="s">
        <v>64</v>
      </c>
      <c r="C54" s="105"/>
      <c r="D54" s="105"/>
      <c r="E54" s="105"/>
      <c r="F54" s="106"/>
    </row>
    <row r="55" spans="1:6" ht="62" x14ac:dyDescent="0.35">
      <c r="A55" s="33">
        <v>1</v>
      </c>
      <c r="B55" s="50" t="s">
        <v>65</v>
      </c>
      <c r="C55" s="51" t="s">
        <v>66</v>
      </c>
      <c r="D55" s="51">
        <f>1.5*1.5*3</f>
        <v>6.75</v>
      </c>
      <c r="E55" s="52"/>
      <c r="F55" s="53"/>
    </row>
    <row r="56" spans="1:6" x14ac:dyDescent="0.35">
      <c r="A56" s="127" t="s">
        <v>67</v>
      </c>
      <c r="B56" s="128" t="s">
        <v>68</v>
      </c>
      <c r="C56" s="129"/>
      <c r="D56" s="129"/>
      <c r="E56" s="130"/>
      <c r="F56" s="131"/>
    </row>
    <row r="57" spans="1:6" ht="77.5" x14ac:dyDescent="0.35">
      <c r="A57" s="92">
        <v>1</v>
      </c>
      <c r="B57" s="93" t="s">
        <v>69</v>
      </c>
      <c r="C57" s="94" t="s">
        <v>66</v>
      </c>
      <c r="D57" s="94">
        <f>2*2*0.15</f>
        <v>0.6</v>
      </c>
      <c r="E57" s="95"/>
      <c r="F57" s="96"/>
    </row>
    <row r="58" spans="1:6" ht="46.5" x14ac:dyDescent="0.35">
      <c r="A58" s="92">
        <v>2</v>
      </c>
      <c r="B58" s="93" t="s">
        <v>84</v>
      </c>
      <c r="C58" s="94" t="s">
        <v>70</v>
      </c>
      <c r="D58" s="94">
        <v>1</v>
      </c>
      <c r="E58" s="95"/>
      <c r="F58" s="96"/>
    </row>
    <row r="59" spans="1:6" s="115" customFormat="1" ht="31" x14ac:dyDescent="0.35">
      <c r="A59" s="92">
        <v>3</v>
      </c>
      <c r="B59" s="117" t="s">
        <v>81</v>
      </c>
      <c r="C59" s="118" t="s">
        <v>33</v>
      </c>
      <c r="D59" s="118">
        <v>1</v>
      </c>
      <c r="E59" s="119"/>
      <c r="F59" s="119"/>
    </row>
    <row r="60" spans="1:6" ht="31" x14ac:dyDescent="0.35">
      <c r="A60" s="92">
        <v>4</v>
      </c>
      <c r="B60" s="117" t="s">
        <v>86</v>
      </c>
      <c r="C60" s="118" t="s">
        <v>66</v>
      </c>
      <c r="D60" s="118">
        <v>13.75</v>
      </c>
      <c r="E60" s="119"/>
      <c r="F60" s="119"/>
    </row>
    <row r="61" spans="1:6" x14ac:dyDescent="0.35">
      <c r="A61" s="92">
        <v>5</v>
      </c>
      <c r="B61" s="117" t="s">
        <v>82</v>
      </c>
      <c r="C61" s="118" t="s">
        <v>83</v>
      </c>
      <c r="D61" s="118">
        <v>3</v>
      </c>
      <c r="E61" s="119"/>
      <c r="F61" s="119"/>
    </row>
    <row r="62" spans="1:6" ht="19" customHeight="1" x14ac:dyDescent="0.35">
      <c r="A62" s="92">
        <v>6</v>
      </c>
      <c r="B62" s="117" t="s">
        <v>85</v>
      </c>
      <c r="C62" s="118" t="s">
        <v>33</v>
      </c>
      <c r="D62" s="118">
        <v>1</v>
      </c>
      <c r="E62" s="119"/>
      <c r="F62" s="119"/>
    </row>
    <row r="63" spans="1:6" ht="19" customHeight="1" thickBot="1" x14ac:dyDescent="0.4">
      <c r="A63" s="116"/>
      <c r="B63" s="181" t="s">
        <v>87</v>
      </c>
      <c r="C63" s="182"/>
      <c r="D63" s="182"/>
      <c r="E63" s="183"/>
      <c r="F63" s="120">
        <f>SUM(F55:F62)</f>
        <v>0</v>
      </c>
    </row>
    <row r="64" spans="1:6" ht="19" thickBot="1" x14ac:dyDescent="0.5">
      <c r="A64" s="107"/>
      <c r="B64" s="184" t="s">
        <v>88</v>
      </c>
      <c r="C64" s="184"/>
      <c r="D64" s="184"/>
      <c r="E64" s="184"/>
      <c r="F64" s="132">
        <f>F63</f>
        <v>0</v>
      </c>
    </row>
    <row r="66" spans="1:10" ht="18.5" x14ac:dyDescent="0.45">
      <c r="A66" s="169" t="s">
        <v>54</v>
      </c>
      <c r="B66" s="170"/>
      <c r="C66" s="170"/>
      <c r="D66" s="170"/>
      <c r="E66" s="170"/>
      <c r="F66" s="171"/>
    </row>
    <row r="67" spans="1:10" x14ac:dyDescent="0.35">
      <c r="A67" s="31" t="s">
        <v>9</v>
      </c>
      <c r="B67" s="32" t="s">
        <v>45</v>
      </c>
      <c r="C67" s="32" t="s">
        <v>46</v>
      </c>
      <c r="D67" s="32" t="s">
        <v>47</v>
      </c>
      <c r="E67" s="32" t="s">
        <v>48</v>
      </c>
      <c r="F67" s="32" t="s">
        <v>49</v>
      </c>
    </row>
    <row r="68" spans="1:10" x14ac:dyDescent="0.35">
      <c r="A68" s="30">
        <v>1</v>
      </c>
      <c r="B68" s="25" t="s">
        <v>62</v>
      </c>
      <c r="C68" s="25" t="s">
        <v>50</v>
      </c>
      <c r="D68" s="25">
        <v>1</v>
      </c>
      <c r="E68" s="26"/>
      <c r="F68" s="26"/>
    </row>
    <row r="69" spans="1:10" x14ac:dyDescent="0.35">
      <c r="A69" s="30">
        <v>2</v>
      </c>
      <c r="B69" s="25" t="s">
        <v>51</v>
      </c>
      <c r="C69" s="25" t="s">
        <v>14</v>
      </c>
      <c r="D69" s="25">
        <v>1</v>
      </c>
      <c r="E69" s="26"/>
      <c r="F69" s="26"/>
    </row>
    <row r="70" spans="1:10" x14ac:dyDescent="0.35">
      <c r="A70" s="30">
        <v>3</v>
      </c>
      <c r="B70" s="25" t="s">
        <v>97</v>
      </c>
      <c r="C70" s="25" t="s">
        <v>14</v>
      </c>
      <c r="D70" s="25">
        <v>1</v>
      </c>
      <c r="E70" s="26"/>
      <c r="F70" s="26"/>
    </row>
    <row r="71" spans="1:10" x14ac:dyDescent="0.35">
      <c r="A71" s="30">
        <v>6</v>
      </c>
      <c r="B71" s="25" t="s">
        <v>52</v>
      </c>
      <c r="C71" s="25" t="s">
        <v>33</v>
      </c>
      <c r="D71" s="25">
        <v>1</v>
      </c>
      <c r="E71" s="26"/>
      <c r="F71" s="26"/>
    </row>
    <row r="72" spans="1:10" x14ac:dyDescent="0.35">
      <c r="A72" s="30">
        <v>7</v>
      </c>
      <c r="B72" s="25" t="s">
        <v>53</v>
      </c>
      <c r="C72" s="25" t="s">
        <v>33</v>
      </c>
      <c r="D72" s="25">
        <v>1</v>
      </c>
      <c r="E72" s="26"/>
      <c r="F72" s="26"/>
    </row>
    <row r="73" spans="1:10" ht="18.5" x14ac:dyDescent="0.45">
      <c r="A73" s="172" t="s">
        <v>89</v>
      </c>
      <c r="B73" s="173"/>
      <c r="C73" s="173"/>
      <c r="D73" s="173"/>
      <c r="E73" s="174"/>
      <c r="F73" s="97">
        <f>SUM(F68:F72)</f>
        <v>0</v>
      </c>
      <c r="J73" t="s">
        <v>31</v>
      </c>
    </row>
    <row r="76" spans="1:10" ht="18.5" x14ac:dyDescent="0.45">
      <c r="A76" s="175" t="s">
        <v>58</v>
      </c>
      <c r="B76" s="175"/>
      <c r="C76" s="175"/>
      <c r="D76" s="175"/>
      <c r="E76" s="175"/>
      <c r="F76" s="49"/>
    </row>
    <row r="77" spans="1:10" ht="18.5" x14ac:dyDescent="0.35">
      <c r="A77" s="108" t="s">
        <v>9</v>
      </c>
      <c r="B77" s="176" t="s">
        <v>30</v>
      </c>
      <c r="C77" s="176"/>
      <c r="D77" s="176" t="s">
        <v>5</v>
      </c>
      <c r="E77" s="176"/>
      <c r="F77" s="48"/>
    </row>
    <row r="78" spans="1:10" ht="24" customHeight="1" x14ac:dyDescent="0.35">
      <c r="A78" s="34">
        <v>1</v>
      </c>
      <c r="B78" s="177" t="s">
        <v>55</v>
      </c>
      <c r="C78" s="177"/>
      <c r="D78" s="180"/>
      <c r="E78" s="180"/>
      <c r="F78" s="48"/>
    </row>
    <row r="79" spans="1:10" ht="22" customHeight="1" x14ac:dyDescent="0.35">
      <c r="A79" s="34">
        <v>2</v>
      </c>
      <c r="B79" s="185" t="s">
        <v>56</v>
      </c>
      <c r="C79" s="186"/>
      <c r="D79" s="180"/>
      <c r="E79" s="180"/>
      <c r="F79" s="48"/>
    </row>
    <row r="80" spans="1:10" ht="20" customHeight="1" x14ac:dyDescent="0.35">
      <c r="A80" s="34">
        <v>3</v>
      </c>
      <c r="B80" s="185" t="s">
        <v>57</v>
      </c>
      <c r="C80" s="186"/>
      <c r="D80" s="165"/>
      <c r="E80" s="165"/>
      <c r="F80" s="48"/>
    </row>
    <row r="81" spans="1:6" ht="22.5" customHeight="1" x14ac:dyDescent="0.35">
      <c r="A81" s="34">
        <v>4</v>
      </c>
      <c r="B81" s="185" t="s">
        <v>72</v>
      </c>
      <c r="C81" s="186"/>
      <c r="D81" s="165"/>
      <c r="E81" s="165"/>
      <c r="F81" s="48"/>
    </row>
    <row r="82" spans="1:6" ht="22" customHeight="1" x14ac:dyDescent="0.35">
      <c r="A82" s="98"/>
      <c r="B82" s="178" t="s">
        <v>59</v>
      </c>
      <c r="C82" s="178"/>
      <c r="D82" s="179"/>
      <c r="E82" s="179"/>
      <c r="F82" s="48"/>
    </row>
    <row r="83" spans="1:6" ht="18.5" x14ac:dyDescent="0.45">
      <c r="A83" s="148" t="s">
        <v>60</v>
      </c>
      <c r="B83" s="148"/>
      <c r="C83" s="148"/>
      <c r="D83" s="149"/>
      <c r="E83" s="150"/>
    </row>
  </sheetData>
  <mergeCells count="26">
    <mergeCell ref="B82:C82"/>
    <mergeCell ref="D82:E82"/>
    <mergeCell ref="D78:E78"/>
    <mergeCell ref="D79:E79"/>
    <mergeCell ref="B63:E63"/>
    <mergeCell ref="B64:E64"/>
    <mergeCell ref="D81:E81"/>
    <mergeCell ref="B80:C80"/>
    <mergeCell ref="B79:C79"/>
    <mergeCell ref="B81:C81"/>
    <mergeCell ref="A83:C83"/>
    <mergeCell ref="D83:E83"/>
    <mergeCell ref="B50:E50"/>
    <mergeCell ref="A1:F1"/>
    <mergeCell ref="A2:F2"/>
    <mergeCell ref="C4:F4"/>
    <mergeCell ref="B21:E21"/>
    <mergeCell ref="B47:C47"/>
    <mergeCell ref="D80:E80"/>
    <mergeCell ref="A52:F52"/>
    <mergeCell ref="A66:F66"/>
    <mergeCell ref="A73:E73"/>
    <mergeCell ref="A76:E76"/>
    <mergeCell ref="B77:C77"/>
    <mergeCell ref="D77:E77"/>
    <mergeCell ref="B78:C7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Option3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Yahya</dc:creator>
  <cp:lastModifiedBy>HP</cp:lastModifiedBy>
  <dcterms:created xsi:type="dcterms:W3CDTF">2022-10-20T06:10:29Z</dcterms:created>
  <dcterms:modified xsi:type="dcterms:W3CDTF">2024-03-17T23:47:45Z</dcterms:modified>
</cp:coreProperties>
</file>