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C:\Users\fauzi\Downloads\"/>
    </mc:Choice>
  </mc:AlternateContent>
  <xr:revisionPtr revIDLastSave="0" documentId="13_ncr:1_{B70E2729-B6C2-47B9-A02E-2BBC620180DD}" xr6:coauthVersionLast="47" xr6:coauthVersionMax="47" xr10:uidLastSave="{00000000-0000-0000-0000-000000000000}"/>
  <bookViews>
    <workbookView xWindow="-110" yWindow="-110" windowWidth="19420" windowHeight="10300" xr2:uid="{00000000-000D-0000-FFFF-FFFF00000000}"/>
  </bookViews>
  <sheets>
    <sheet name="BOQ for Digaale housing" sheetId="4"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0" i="4" l="1"/>
  <c r="F49" i="4"/>
  <c r="F48" i="4"/>
  <c r="D47" i="4"/>
  <c r="F47" i="4" s="1"/>
  <c r="D46" i="4"/>
  <c r="F46" i="4" s="1"/>
  <c r="F44" i="4" l="1"/>
  <c r="D40" i="4"/>
  <c r="F40" i="4" s="1"/>
  <c r="D39" i="4"/>
  <c r="D41" i="4" s="1"/>
  <c r="D38" i="4"/>
  <c r="F38" i="4" s="1"/>
  <c r="D37" i="4"/>
  <c r="F37" i="4" s="1"/>
  <c r="D36" i="4"/>
  <c r="F36" i="4" s="1"/>
  <c r="D35" i="4"/>
  <c r="F35" i="4" s="1"/>
  <c r="F33" i="4"/>
  <c r="F31" i="4"/>
  <c r="F30" i="4"/>
  <c r="F29" i="4"/>
  <c r="F27" i="4"/>
  <c r="F26" i="4"/>
  <c r="F25" i="4"/>
  <c r="F24" i="4"/>
  <c r="F22" i="4"/>
  <c r="F21" i="4"/>
  <c r="F20" i="4"/>
  <c r="F18" i="4"/>
  <c r="F17" i="4"/>
  <c r="F16" i="4"/>
  <c r="F14" i="4"/>
  <c r="F13" i="4"/>
  <c r="F12" i="4"/>
  <c r="F11" i="4"/>
  <c r="F9" i="4"/>
  <c r="F8" i="4"/>
  <c r="F7" i="4"/>
  <c r="D6" i="4"/>
  <c r="F6" i="4" s="1"/>
  <c r="F5" i="4"/>
  <c r="D43" i="4" l="1"/>
  <c r="F43" i="4" s="1"/>
  <c r="D42" i="4"/>
  <c r="F42" i="4" s="1"/>
  <c r="F41" i="4"/>
  <c r="F39" i="4"/>
  <c r="F51" i="4" l="1"/>
  <c r="F52" i="4" s="1"/>
  <c r="F54" i="4" s="1"/>
</calcChain>
</file>

<file path=xl/sharedStrings.xml><?xml version="1.0" encoding="utf-8"?>
<sst xmlns="http://schemas.openxmlformats.org/spreadsheetml/2006/main" count="96" uniqueCount="70">
  <si>
    <t>No</t>
  </si>
  <si>
    <t>Description of Item</t>
  </si>
  <si>
    <t>Unit</t>
  </si>
  <si>
    <t xml:space="preserve"> Rate in USD </t>
  </si>
  <si>
    <t xml:space="preserve"> Amount in USD </t>
  </si>
  <si>
    <t>A) Foundation Excavation &amp; Construction</t>
  </si>
  <si>
    <t>Site Clearance and remove all unwanted items including trees, and remove 10cm of top soil. Also contractor make mobilization of material on site and construction temporary fence for inside the College and outside buildings. This work including sitting for profile and level of land.</t>
  </si>
  <si>
    <t>lsm</t>
  </si>
  <si>
    <t>M³</t>
  </si>
  <si>
    <t>M²</t>
  </si>
  <si>
    <t>Supply and fix ceramic floor tiles 60x60cm, bedded and jointed in cement-sand mortar 1:3; price shall include 10cm height ceramic tiles skirting, outside steps.</t>
  </si>
  <si>
    <t xml:space="preserve"> C) Wall Construction</t>
  </si>
  <si>
    <t>M</t>
  </si>
  <si>
    <t>E) Plastering and Painting</t>
  </si>
  <si>
    <t>(2) Coats of cement/sand plastering on all interior wall faces and all exterior wall faces. Mix ratio is 1:4 (sand-cement). Including spraying 20cm cement and sand bothsides of corners of  follow drawings.</t>
  </si>
  <si>
    <t>(2) Coats of white-washing on all wall faces and ceiling with 1:275 lime/white glue ratio on all interior wall surfaces to be smoothed thoroughly before paint applied.</t>
  </si>
  <si>
    <t>(2) Coats of distempering on all wall faces both exterior and  interior of  wall surfaces. Color of paint to be identified by ALIGT'sengineer</t>
  </si>
  <si>
    <t xml:space="preserve">(2)Coats of Red Oxide Panit On the Roofing and fascia board  of the building </t>
  </si>
  <si>
    <t xml:space="preserve"> F) Doors, and Windows</t>
  </si>
  <si>
    <t>Supply, fabricate and fixing of fully glazed powder coated aluminum (600mm thick, clear glass) window type W1  overall size 1200mmx1500mm with lovers on top with complete frame ADJ, hinges &amp; locks as per windows schedule drawing.</t>
  </si>
  <si>
    <t>Supply, fabricate and fix Door type D1, wooden single swing Turkish doors  with dimension of (900mm x 2,100mm) with frame, hinges &amp; locks as per doors schedule drawing</t>
  </si>
  <si>
    <t>Electrical instalation-including ( All wiring, meter board/power distribution,Lighting fixtures, lighting switches,  sockets (13A duplex and 16 A)</t>
  </si>
  <si>
    <t>LSM</t>
  </si>
  <si>
    <t>M3</t>
  </si>
  <si>
    <t>construction fo securiyt chamber and  manhole and install for 60x60cm of steel metal doors, including locks and appling two coat of anti-corrosion paint.</t>
  </si>
  <si>
    <t xml:space="preserve">psc </t>
  </si>
  <si>
    <t xml:space="preserve">     </t>
  </si>
  <si>
    <t>Digging the Septic tank hole pit, and carting away all dug soil to an area  of about 10 m away and well spreading (2mx1.5mx4m)</t>
  </si>
  <si>
    <t>Lsm</t>
  </si>
  <si>
    <t>Qty</t>
  </si>
  <si>
    <r>
      <t>Cast 15cm thick and 40cm wide  R.C. of foundation ring beam(</t>
    </r>
    <r>
      <rPr>
        <b/>
        <sz val="12"/>
        <color rgb="FF000000"/>
        <rFont val="Calibri"/>
        <family val="2"/>
        <scheme val="minor"/>
      </rPr>
      <t xml:space="preserve"> </t>
    </r>
    <r>
      <rPr>
        <sz val="12"/>
        <color rgb="FF000000"/>
        <rFont val="Calibri"/>
        <family val="2"/>
        <scheme val="minor"/>
      </rPr>
      <t>ground RCC beam) of , 1:2:4 mix ratio (1-3" maximum aggregate size) reinforced  with 12mm rebar of 4 pcs &amp; 20cm c/c staffs of 6 mm bars. Concrete mix should be thoroughly vibrated to remove any air spaces. Curing 5 days minimum. Twice a day morning  and evening.</t>
    </r>
  </si>
  <si>
    <r>
      <t>M</t>
    </r>
    <r>
      <rPr>
        <vertAlign val="superscript"/>
        <sz val="12"/>
        <color rgb="FF000000"/>
        <rFont val="Cambria"/>
        <family val="1"/>
      </rPr>
      <t>3</t>
    </r>
  </si>
  <si>
    <t xml:space="preserve">  B) Floor Construction</t>
  </si>
  <si>
    <t>Back filling, with selected sand (Murran) and well compacted for first layer 25cm thickness average following working drawing and instruction ALIGT's engineer</t>
  </si>
  <si>
    <r>
      <t>M</t>
    </r>
    <r>
      <rPr>
        <vertAlign val="superscript"/>
        <sz val="12"/>
        <color theme="1"/>
        <rFont val="Cambria"/>
        <family val="1"/>
      </rPr>
      <t>3</t>
    </r>
  </si>
  <si>
    <t xml:space="preserve">Back filling with second layer durable hardcore with filling aggregate and well compacted. Thickness of this layer is 20cm, following instruction of ALIGT's engineer. </t>
  </si>
  <si>
    <t>Laying and spreading 10 cm-thick, 1:2:4 (1-2" maximum aggregate size) plain concrete for floor fill as per instruction of ALIGT's engineer.</t>
  </si>
  <si>
    <t>D) Roof construction</t>
  </si>
  <si>
    <t>Roofing with # 28 gauge pre-painted iron corrugated sheets and timber roof trusses c/c 2.0m. All roof trusses anchored with 6 mm dia. bars casted in the roof Lintel. and all joints  of roof trusses and purloins to be tied together with a flat metal strip. Dimensions; tie beam 2”x6”, Rafters;2”x4” Purloins ;2”x3”; King post; 2”x6”, Brazing; 2”x3”. All timbers should be single pieces with no joints created by smaller pieces fastened together.</t>
  </si>
  <si>
    <t>Fasten 15cm fascia board around entire building. Joints to be attached by wooden joint or metal strap. this includes painting. color of paint to be identified by ALIGT's engineer</t>
  </si>
  <si>
    <t xml:space="preserve"> Supply and fix steel door (1.2m x 2.1m) complete with frame, hinges &amp; locks and to include two coats of gloss paint.</t>
  </si>
  <si>
    <t xml:space="preserve">G)Electrical instalation and </t>
  </si>
  <si>
    <t>Provide and install one arabic latrine bases including connected piple.</t>
  </si>
  <si>
    <t>Construction of 15cm thick RCC continuous lintels of ring roof beam 15cm thick on external walls only.1:2:4 (1-2” maximum aggregate size) mix. ratio with (4) 12mm dia main bars and 20 cm c/c staffs with 8 mm dia. Concrete to be  cured 4 days min.</t>
  </si>
  <si>
    <t>Construction of 15cm thick RCC continuous lintels on door &amp; window openings running through ALL walls. 1:2:4 (1-2” maximum aggregate size) mix ratio with (4) 12mm main bars and 20 cm c/c staffs with 8 mm dia.  including two short verandah beams. Concrete to be  cured 4 days min.</t>
  </si>
  <si>
    <t>Gypsum ceiling for all rooms complete with 600x600 cm ceiling</t>
  </si>
  <si>
    <r>
      <t>M</t>
    </r>
    <r>
      <rPr>
        <vertAlign val="superscript"/>
        <sz val="12"/>
        <color indexed="8"/>
        <rFont val="Calibri"/>
        <family val="2"/>
        <scheme val="minor"/>
      </rPr>
      <t>3</t>
    </r>
  </si>
  <si>
    <r>
      <t>M</t>
    </r>
    <r>
      <rPr>
        <vertAlign val="superscript"/>
        <sz val="12"/>
        <color indexed="8"/>
        <rFont val="Calibri"/>
        <family val="2"/>
        <scheme val="minor"/>
      </rPr>
      <t>2</t>
    </r>
  </si>
  <si>
    <t>External &amp; internal plastering, 12 mm thick, cement / sand mix 1:5, with wood float finish on the both faces of the walls and plinth foundation above the ground level.</t>
  </si>
  <si>
    <t xml:space="preserve">Apply two coats of  white washing on both faces of the walls and </t>
  </si>
  <si>
    <t>Apply two coats of distemper paint in all phases and inside plastered walls.</t>
  </si>
  <si>
    <t>Steel door gate with supporting RCC columns for the gate including footings</t>
  </si>
  <si>
    <t>H) Fence wall for house</t>
  </si>
  <si>
    <t>Supply and lay 5cm of lean concrete under all foundations  (37.5m*0.5m*0.05m )</t>
  </si>
  <si>
    <t>Construction of foundation using durable ruble stone and filing gaps with 1:4 mortar. The average height exceeded on 0.85m. And perimeter same excavation work.(37.5m*0.4 m*0.85m)</t>
  </si>
  <si>
    <t xml:space="preserve">Construction of walls with hallow block (20x20x40cm). And joint with mortar 1:4. the quantity consist of all walls.(37.5m *3.1m) minus windows . Door, (19.5QM )  wall by the ALIGT's engineer before you build it </t>
  </si>
  <si>
    <t>Excavation of found trench 0.5mwide x 0.45m depth. (22.3*0.5*0.45)</t>
  </si>
  <si>
    <t>Lay a 5cm lean concrete to the excavated foundation trenches, which are under the foundation. (22.3*0.5*0.05)</t>
  </si>
  <si>
    <t>Rubble stone foundation wall with the cement &amp; and sand mortar 1:4; and min. 40cm above ground level. (22.3m*0.4m*0.8m)</t>
  </si>
  <si>
    <t>R.C (1:2:4 mix) in-ground beam (0.4m x0.15m ), with 4N0. Y12 re-bars &amp; R6 links @ 300 mm c/c. (23.1m*0.4m*0.15m)</t>
  </si>
  <si>
    <t>Construction of walls with hallow block, 20x20x40cm, and joint with mortar 1:4. the quantity of walls are  ( 22.3m lengtht*1.8hight)</t>
  </si>
  <si>
    <t>Concrete block Columns laid  in cement &amp; sand mortar 1:4 mix ( rate to include making of blocks) (0.4m*0.4m*2.2m)10-pcs</t>
  </si>
  <si>
    <t>Excavation of foundation trench (0.50m of wide and 0.50m deep and 37.5m). Including verandah.</t>
  </si>
  <si>
    <t xml:space="preserve">4" pipe of sewage system(plastic pipe), and ventilated pipe, which includes the installation cost. </t>
  </si>
  <si>
    <t xml:space="preserve">Cast 15cm thick Rcc slab for the Septic Tank cover (2.3x1.8mx0.15m). </t>
  </si>
  <si>
    <t>Total estimated cost for the one house with roofing iron sheet</t>
  </si>
  <si>
    <t>H) Sanitary work</t>
  </si>
  <si>
    <t xml:space="preserve">Total costs of 10 houses </t>
  </si>
  <si>
    <t xml:space="preserve">Grand total cost for one (1 Unit)house shared partition wall with adjust house </t>
  </si>
  <si>
    <r>
      <rPr>
        <b/>
        <sz val="14"/>
        <color theme="1"/>
        <rFont val="Calibri"/>
        <family val="2"/>
        <scheme val="minor"/>
      </rPr>
      <t>BOQ for Digaale Housing:</t>
    </r>
    <r>
      <rPr>
        <sz val="14"/>
        <color theme="1"/>
        <rFont val="Calibri"/>
        <family val="2"/>
        <scheme val="minor"/>
      </rPr>
      <t xml:space="preserve"> </t>
    </r>
    <r>
      <rPr>
        <sz val="12"/>
        <color theme="1"/>
        <rFont val="Calibri"/>
        <family val="2"/>
        <scheme val="minor"/>
      </rPr>
      <t xml:space="preserve"> The plot of land for each household is 9mX10m, which is planned to build three rooms, kitchen room, and toilet, with a fence wall for privacy. Each two neighboring houses shares a common partition wall to reduce costs. For further information the plan view are attached.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</si>
</sst>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44" formatCode="_(&quot;$&quot;* #,##0.00_);_(&quot;$&quot;* \(#,##0.00\);_(&quot;$&quot;* &quot;-&quot;??_);_(@_)"/>
    <numFmt numFmtId="164" formatCode="0.000"/>
  </numFmts>
  <fonts count="26" x14ac:knownFonts="1">
    <font>
      <sz val="11"/>
      <color theme="1"/>
      <name val="Calibri"/>
      <family val="2"/>
      <scheme val="minor"/>
    </font>
    <font>
      <sz val="12"/>
      <color theme="1"/>
      <name val="Calibri"/>
      <family val="2"/>
      <scheme val="minor"/>
    </font>
    <font>
      <sz val="10"/>
      <name val="Arial"/>
      <family val="2"/>
    </font>
    <font>
      <sz val="12"/>
      <color theme="1"/>
      <name val="Cambria"/>
      <family val="1"/>
    </font>
    <font>
      <sz val="12"/>
      <color theme="1"/>
      <name val="Calibri"/>
      <family val="2"/>
      <scheme val="minor"/>
    </font>
    <font>
      <sz val="12"/>
      <name val="Calibri"/>
      <family val="2"/>
      <scheme val="minor"/>
    </font>
    <font>
      <sz val="11"/>
      <color theme="1"/>
      <name val="Calibri"/>
      <family val="2"/>
      <scheme val="minor"/>
    </font>
    <font>
      <b/>
      <sz val="14"/>
      <color theme="1"/>
      <name val="Calibri"/>
      <family val="2"/>
      <scheme val="minor"/>
    </font>
    <font>
      <b/>
      <sz val="12"/>
      <color rgb="FF000000"/>
      <name val="Cambria"/>
      <family val="1"/>
    </font>
    <font>
      <sz val="12"/>
      <color rgb="FF000000"/>
      <name val="Cambria"/>
      <family val="1"/>
    </font>
    <font>
      <sz val="12"/>
      <color rgb="FF000000"/>
      <name val="Calibri"/>
      <family val="2"/>
      <scheme val="minor"/>
    </font>
    <font>
      <b/>
      <sz val="12"/>
      <color rgb="FF000000"/>
      <name val="Calibri"/>
      <family val="2"/>
      <scheme val="minor"/>
    </font>
    <font>
      <vertAlign val="superscript"/>
      <sz val="12"/>
      <color rgb="FF000000"/>
      <name val="Cambria"/>
      <family val="1"/>
    </font>
    <font>
      <b/>
      <sz val="12"/>
      <color theme="1"/>
      <name val="Cambria"/>
      <family val="1"/>
    </font>
    <font>
      <vertAlign val="superscript"/>
      <sz val="12"/>
      <color theme="1"/>
      <name val="Cambria"/>
      <family val="1"/>
    </font>
    <font>
      <i/>
      <sz val="12"/>
      <color rgb="FF000000"/>
      <name val="Cambria"/>
      <family val="1"/>
    </font>
    <font>
      <i/>
      <sz val="12"/>
      <color theme="1"/>
      <name val="Cambria"/>
      <family val="1"/>
    </font>
    <font>
      <b/>
      <i/>
      <sz val="12"/>
      <color theme="1"/>
      <name val="Cambria"/>
      <family val="1"/>
    </font>
    <font>
      <b/>
      <sz val="12"/>
      <color theme="1"/>
      <name val="Calibri"/>
      <family val="2"/>
      <scheme val="minor"/>
    </font>
    <font>
      <b/>
      <sz val="12"/>
      <color rgb="FFFF0000"/>
      <name val="Calibri"/>
      <family val="2"/>
      <scheme val="minor"/>
    </font>
    <font>
      <sz val="12"/>
      <color indexed="8"/>
      <name val="Cambria"/>
      <family val="1"/>
    </font>
    <font>
      <sz val="12"/>
      <color indexed="8"/>
      <name val="Calibri"/>
      <family val="2"/>
      <scheme val="minor"/>
    </font>
    <font>
      <vertAlign val="superscript"/>
      <sz val="12"/>
      <color indexed="8"/>
      <name val="Calibri"/>
      <family val="2"/>
      <scheme val="minor"/>
    </font>
    <font>
      <b/>
      <sz val="14"/>
      <color rgb="FF000000"/>
      <name val="Cambria"/>
      <family val="1"/>
    </font>
    <font>
      <sz val="14"/>
      <color theme="1"/>
      <name val="Calibri"/>
      <family val="2"/>
      <scheme val="minor"/>
    </font>
    <font>
      <sz val="14"/>
      <color rgb="FF000000"/>
      <name val="Calibri"/>
      <family val="2"/>
      <scheme val="minor"/>
    </font>
  </fonts>
  <fills count="9">
    <fill>
      <patternFill patternType="none"/>
    </fill>
    <fill>
      <patternFill patternType="gray125"/>
    </fill>
    <fill>
      <patternFill patternType="solid">
        <fgColor theme="6" tint="0.39997558519241921"/>
        <bgColor indexed="64"/>
      </patternFill>
    </fill>
    <fill>
      <patternFill patternType="solid">
        <fgColor rgb="FF92D050"/>
        <bgColor indexed="64"/>
      </patternFill>
    </fill>
    <fill>
      <patternFill patternType="solid">
        <fgColor rgb="FFFFFFFF"/>
        <bgColor indexed="64"/>
      </patternFill>
    </fill>
    <fill>
      <patternFill patternType="solid">
        <fgColor theme="0"/>
        <bgColor indexed="64"/>
      </patternFill>
    </fill>
    <fill>
      <patternFill patternType="solid">
        <fgColor indexed="9"/>
        <bgColor indexed="64"/>
      </patternFill>
    </fill>
    <fill>
      <patternFill patternType="solid">
        <fgColor theme="0" tint="-0.249977111117893"/>
        <bgColor indexed="64"/>
      </patternFill>
    </fill>
    <fill>
      <patternFill patternType="solid">
        <fgColor theme="5" tint="0.59999389629810485"/>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2" fillId="0" borderId="0"/>
    <xf numFmtId="44" fontId="6" fillId="0" borderId="0" applyFont="0" applyFill="0" applyBorder="0" applyAlignment="0" applyProtection="0"/>
  </cellStyleXfs>
  <cellXfs count="113">
    <xf numFmtId="0" fontId="0" fillId="0" borderId="0" xfId="0"/>
    <xf numFmtId="8" fontId="0" fillId="0" borderId="0" xfId="0" applyNumberFormat="1"/>
    <xf numFmtId="0" fontId="0" fillId="3" borderId="1" xfId="0" applyFill="1" applyBorder="1"/>
    <xf numFmtId="0" fontId="8" fillId="3" borderId="1" xfId="0" applyFont="1" applyFill="1" applyBorder="1" applyAlignment="1">
      <alignment vertical="center" wrapText="1"/>
    </xf>
    <xf numFmtId="0" fontId="8" fillId="3" borderId="1" xfId="0" applyFont="1" applyFill="1" applyBorder="1" applyAlignment="1">
      <alignment horizontal="center" vertical="center" wrapText="1"/>
    </xf>
    <xf numFmtId="0" fontId="9" fillId="2" borderId="1" xfId="0" applyFont="1" applyFill="1" applyBorder="1" applyAlignment="1">
      <alignment vertical="center" wrapText="1"/>
    </xf>
    <xf numFmtId="0" fontId="8" fillId="0" borderId="1" xfId="0" applyFont="1" applyBorder="1" applyAlignment="1">
      <alignment vertical="center" wrapText="1"/>
    </xf>
    <xf numFmtId="0" fontId="10" fillId="0" borderId="1" xfId="0" applyFont="1" applyBorder="1" applyAlignment="1">
      <alignment vertical="center" wrapText="1"/>
    </xf>
    <xf numFmtId="0" fontId="9" fillId="0" borderId="1" xfId="0" applyFont="1" applyBorder="1" applyAlignment="1">
      <alignment horizontal="center" vertical="center" wrapText="1"/>
    </xf>
    <xf numFmtId="0" fontId="3" fillId="0" borderId="1" xfId="0" applyFont="1" applyBorder="1" applyAlignment="1">
      <alignment horizontal="center" vertical="center" wrapText="1"/>
    </xf>
    <xf numFmtId="0" fontId="9" fillId="0" borderId="1" xfId="0" applyFont="1" applyBorder="1" applyAlignment="1">
      <alignment horizontal="right" vertical="center" wrapText="1"/>
    </xf>
    <xf numFmtId="0" fontId="13" fillId="0" borderId="1" xfId="0" applyFont="1" applyBorder="1" applyAlignment="1">
      <alignment horizontal="center" vertical="center" wrapText="1"/>
    </xf>
    <xf numFmtId="0" fontId="4" fillId="0" borderId="1" xfId="0" applyFont="1" applyBorder="1" applyAlignment="1">
      <alignment vertical="center" wrapText="1"/>
    </xf>
    <xf numFmtId="0" fontId="10" fillId="0" borderId="1" xfId="0" applyFont="1" applyBorder="1" applyAlignment="1">
      <alignment horizontal="justify" vertical="center" wrapText="1"/>
    </xf>
    <xf numFmtId="0" fontId="15" fillId="0" borderId="1" xfId="0" applyFont="1" applyBorder="1" applyAlignment="1">
      <alignment horizontal="right" vertical="center" wrapText="1"/>
    </xf>
    <xf numFmtId="0" fontId="16" fillId="0" borderId="1" xfId="0" applyFont="1" applyBorder="1" applyAlignment="1">
      <alignment horizontal="center" vertical="center" wrapText="1"/>
    </xf>
    <xf numFmtId="0" fontId="9" fillId="0" borderId="1" xfId="0" applyFont="1" applyBorder="1" applyAlignment="1">
      <alignment vertical="center" wrapText="1"/>
    </xf>
    <xf numFmtId="0" fontId="8" fillId="2" borderId="1" xfId="0" applyFont="1" applyFill="1" applyBorder="1" applyAlignment="1">
      <alignment vertical="center" wrapText="1"/>
    </xf>
    <xf numFmtId="0" fontId="17" fillId="2" borderId="1" xfId="0" applyFont="1" applyFill="1" applyBorder="1" applyAlignment="1">
      <alignment horizontal="center" vertical="center" wrapText="1"/>
    </xf>
    <xf numFmtId="0" fontId="11" fillId="2" borderId="1" xfId="0" applyFont="1" applyFill="1" applyBorder="1" applyAlignment="1">
      <alignment horizontal="justify" vertical="center" wrapText="1"/>
    </xf>
    <xf numFmtId="0" fontId="10"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9" fillId="0" borderId="1" xfId="0" applyFont="1" applyBorder="1" applyAlignment="1">
      <alignment horizontal="justify" vertical="center" wrapText="1"/>
    </xf>
    <xf numFmtId="0" fontId="9" fillId="4" borderId="3" xfId="0" applyFont="1" applyFill="1" applyBorder="1" applyAlignment="1">
      <alignment horizontal="justify" vertical="center" wrapText="1"/>
    </xf>
    <xf numFmtId="0" fontId="9" fillId="0" borderId="3" xfId="0" applyFont="1" applyBorder="1" applyAlignment="1">
      <alignment horizontal="center" vertical="center" wrapText="1"/>
    </xf>
    <xf numFmtId="0" fontId="3" fillId="0" borderId="3" xfId="0" applyFont="1" applyBorder="1" applyAlignment="1">
      <alignment horizontal="center" vertical="center" wrapText="1"/>
    </xf>
    <xf numFmtId="0" fontId="9" fillId="4" borderId="4" xfId="0" applyFont="1" applyFill="1" applyBorder="1" applyAlignment="1">
      <alignment horizontal="justify" vertical="center" wrapText="1"/>
    </xf>
    <xf numFmtId="0" fontId="9" fillId="4" borderId="5" xfId="0" applyFont="1" applyFill="1" applyBorder="1" applyAlignment="1">
      <alignment horizontal="justify" vertical="center" wrapText="1"/>
    </xf>
    <xf numFmtId="0" fontId="21" fillId="0" borderId="8" xfId="0" applyFont="1" applyBorder="1" applyAlignment="1">
      <alignment wrapText="1"/>
    </xf>
    <xf numFmtId="0" fontId="21" fillId="0" borderId="8" xfId="0" applyFont="1" applyBorder="1" applyAlignment="1">
      <alignment horizontal="center"/>
    </xf>
    <xf numFmtId="0" fontId="21" fillId="5" borderId="8" xfId="0" applyFont="1" applyFill="1" applyBorder="1" applyAlignment="1">
      <alignment horizontal="center" vertical="center"/>
    </xf>
    <xf numFmtId="44" fontId="21" fillId="5" borderId="8" xfId="2" applyFont="1" applyFill="1" applyBorder="1" applyAlignment="1">
      <alignment horizontal="center" vertical="center"/>
    </xf>
    <xf numFmtId="44" fontId="4" fillId="0" borderId="8" xfId="2" applyFont="1" applyBorder="1" applyAlignment="1">
      <alignment horizontal="center" vertical="center"/>
    </xf>
    <xf numFmtId="0" fontId="21" fillId="0" borderId="9" xfId="0" applyFont="1" applyBorder="1" applyAlignment="1">
      <alignment wrapText="1"/>
    </xf>
    <xf numFmtId="0" fontId="21" fillId="0" borderId="9" xfId="0" applyFont="1" applyBorder="1" applyAlignment="1">
      <alignment horizontal="center"/>
    </xf>
    <xf numFmtId="44" fontId="21" fillId="5" borderId="9" xfId="2" applyFont="1" applyFill="1" applyBorder="1" applyAlignment="1">
      <alignment horizontal="center" vertical="center"/>
    </xf>
    <xf numFmtId="44" fontId="21" fillId="0" borderId="8" xfId="2" applyFont="1" applyBorder="1" applyAlignment="1">
      <alignment horizontal="center" vertical="center"/>
    </xf>
    <xf numFmtId="0" fontId="21" fillId="0" borderId="10" xfId="0" applyFont="1" applyBorder="1" applyAlignment="1">
      <alignment wrapText="1"/>
    </xf>
    <xf numFmtId="0" fontId="21" fillId="0" borderId="10" xfId="0" applyFont="1" applyBorder="1" applyAlignment="1">
      <alignment horizontal="center"/>
    </xf>
    <xf numFmtId="0" fontId="21" fillId="5" borderId="10" xfId="0" applyFont="1" applyFill="1" applyBorder="1" applyAlignment="1">
      <alignment horizontal="center" vertical="center"/>
    </xf>
    <xf numFmtId="44" fontId="21" fillId="5" borderId="10" xfId="2" applyFont="1" applyFill="1" applyBorder="1" applyAlignment="1">
      <alignment horizontal="center" vertical="center"/>
    </xf>
    <xf numFmtId="0" fontId="21" fillId="6" borderId="10" xfId="0" applyFont="1" applyFill="1" applyBorder="1" applyAlignment="1">
      <alignment wrapText="1"/>
    </xf>
    <xf numFmtId="0" fontId="21" fillId="6" borderId="10" xfId="0" applyFont="1" applyFill="1" applyBorder="1" applyAlignment="1">
      <alignment horizontal="center"/>
    </xf>
    <xf numFmtId="0" fontId="21" fillId="5" borderId="10" xfId="0" applyFont="1" applyFill="1" applyBorder="1" applyAlignment="1">
      <alignment horizontal="center" vertical="center" wrapText="1"/>
    </xf>
    <xf numFmtId="0" fontId="21" fillId="6" borderId="8" xfId="0" applyFont="1" applyFill="1" applyBorder="1" applyAlignment="1">
      <alignment wrapText="1"/>
    </xf>
    <xf numFmtId="0" fontId="21" fillId="6" borderId="8" xfId="0" applyFont="1" applyFill="1" applyBorder="1" applyAlignment="1">
      <alignment horizontal="center"/>
    </xf>
    <xf numFmtId="0" fontId="21" fillId="6" borderId="13" xfId="0" applyFont="1" applyFill="1" applyBorder="1" applyAlignment="1">
      <alignment wrapText="1"/>
    </xf>
    <xf numFmtId="0" fontId="21" fillId="6" borderId="13" xfId="0" applyFont="1" applyFill="1" applyBorder="1" applyAlignment="1">
      <alignment horizontal="center"/>
    </xf>
    <xf numFmtId="0" fontId="21" fillId="5" borderId="14" xfId="0" applyFont="1" applyFill="1" applyBorder="1" applyAlignment="1">
      <alignment horizontal="center" vertical="center"/>
    </xf>
    <xf numFmtId="44" fontId="21" fillId="5" borderId="13" xfId="2" applyFont="1" applyFill="1" applyBorder="1" applyAlignment="1">
      <alignment horizontal="center" vertical="center"/>
    </xf>
    <xf numFmtId="44" fontId="21" fillId="0" borderId="14" xfId="2" applyFont="1" applyBorder="1" applyAlignment="1">
      <alignment horizontal="center" vertical="center"/>
    </xf>
    <xf numFmtId="0" fontId="4" fillId="0" borderId="1" xfId="0" applyFont="1" applyBorder="1" applyAlignment="1">
      <alignment horizontal="left" wrapText="1"/>
    </xf>
    <xf numFmtId="0" fontId="4" fillId="0" borderId="1" xfId="0" applyFont="1" applyBorder="1" applyAlignment="1">
      <alignment vertical="center"/>
    </xf>
    <xf numFmtId="44" fontId="5" fillId="5" borderId="1" xfId="2" applyFont="1" applyFill="1" applyBorder="1" applyAlignment="1">
      <alignment horizontal="center" vertical="center"/>
    </xf>
    <xf numFmtId="0" fontId="8" fillId="7" borderId="1" xfId="0" applyFont="1" applyFill="1" applyBorder="1" applyAlignment="1">
      <alignment horizontal="justify" vertical="center" wrapText="1"/>
    </xf>
    <xf numFmtId="0" fontId="9" fillId="7" borderId="1"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0" borderId="1" xfId="0" applyFont="1" applyBorder="1" applyAlignment="1">
      <alignment horizontal="right" vertical="center" wrapText="1"/>
    </xf>
    <xf numFmtId="0" fontId="15" fillId="2" borderId="1" xfId="0" applyFont="1" applyFill="1" applyBorder="1" applyAlignment="1">
      <alignment horizontal="right" vertical="center" wrapText="1"/>
    </xf>
    <xf numFmtId="0" fontId="10" fillId="2" borderId="1" xfId="0" applyFont="1" applyFill="1" applyBorder="1" applyAlignment="1">
      <alignment horizontal="right" vertical="center" wrapText="1"/>
    </xf>
    <xf numFmtId="0" fontId="9" fillId="7" borderId="1" xfId="0" applyFont="1" applyFill="1" applyBorder="1" applyAlignment="1">
      <alignment horizontal="right" vertical="center" wrapText="1"/>
    </xf>
    <xf numFmtId="0" fontId="20" fillId="0" borderId="7" xfId="0" applyFont="1" applyBorder="1" applyAlignment="1">
      <alignment horizontal="right" vertical="center"/>
    </xf>
    <xf numFmtId="0" fontId="20" fillId="0" borderId="11" xfId="0" applyFont="1" applyBorder="1" applyAlignment="1">
      <alignment horizontal="right" vertical="center"/>
    </xf>
    <xf numFmtId="0" fontId="20" fillId="0" borderId="12" xfId="0" applyFont="1" applyBorder="1" applyAlignment="1">
      <alignment horizontal="right" vertical="center"/>
    </xf>
    <xf numFmtId="0" fontId="20" fillId="0" borderId="1" xfId="0" applyFont="1" applyBorder="1" applyAlignment="1">
      <alignment horizontal="right" vertical="center"/>
    </xf>
    <xf numFmtId="0" fontId="9" fillId="4" borderId="2" xfId="0" applyFont="1" applyFill="1" applyBorder="1" applyAlignment="1">
      <alignment horizontal="right" vertical="center" wrapText="1"/>
    </xf>
    <xf numFmtId="164" fontId="4" fillId="0" borderId="1" xfId="0" applyNumberFormat="1" applyFont="1" applyBorder="1" applyAlignment="1">
      <alignment horizontal="center" vertical="center" wrapText="1"/>
    </xf>
    <xf numFmtId="0" fontId="0" fillId="0" borderId="1" xfId="0" applyBorder="1"/>
    <xf numFmtId="0" fontId="24" fillId="0" borderId="1" xfId="0" applyFont="1" applyBorder="1"/>
    <xf numFmtId="0" fontId="9" fillId="4" borderId="18" xfId="0" applyFont="1" applyFill="1" applyBorder="1" applyAlignment="1">
      <alignment horizontal="right" vertical="center" wrapText="1"/>
    </xf>
    <xf numFmtId="0" fontId="9" fillId="4" borderId="19" xfId="0" applyFont="1" applyFill="1" applyBorder="1" applyAlignment="1">
      <alignment horizontal="justify" vertical="center" wrapText="1"/>
    </xf>
    <xf numFmtId="0" fontId="7" fillId="3" borderId="15" xfId="0" applyFont="1" applyFill="1" applyBorder="1"/>
    <xf numFmtId="0" fontId="25" fillId="3" borderId="16" xfId="0" applyFont="1" applyFill="1" applyBorder="1" applyAlignment="1">
      <alignment vertical="center" wrapText="1"/>
    </xf>
    <xf numFmtId="44" fontId="9" fillId="4" borderId="3" xfId="2" applyFont="1" applyFill="1" applyBorder="1" applyAlignment="1">
      <alignment horizontal="center" vertical="center" wrapText="1"/>
    </xf>
    <xf numFmtId="0" fontId="18" fillId="7" borderId="1" xfId="0" applyFont="1" applyFill="1" applyBorder="1" applyAlignment="1">
      <alignment horizontal="justify" vertical="center" wrapText="1"/>
    </xf>
    <xf numFmtId="0" fontId="19" fillId="7" borderId="1" xfId="0" applyFont="1" applyFill="1" applyBorder="1" applyAlignment="1">
      <alignment horizontal="center" vertical="center" wrapText="1"/>
    </xf>
    <xf numFmtId="0" fontId="18" fillId="7" borderId="1" xfId="0" applyFont="1" applyFill="1" applyBorder="1" applyAlignment="1">
      <alignment horizontal="right" vertical="center" wrapText="1"/>
    </xf>
    <xf numFmtId="44" fontId="24" fillId="3" borderId="17" xfId="2" applyFont="1" applyFill="1" applyBorder="1" applyAlignment="1">
      <alignment horizontal="center" vertical="center" wrapText="1"/>
    </xf>
    <xf numFmtId="44" fontId="7" fillId="3" borderId="19" xfId="2" applyFont="1" applyFill="1" applyBorder="1"/>
    <xf numFmtId="44" fontId="9" fillId="0" borderId="1" xfId="2" applyFont="1" applyFill="1" applyBorder="1" applyAlignment="1">
      <alignment horizontal="center" vertical="center" wrapText="1"/>
    </xf>
    <xf numFmtId="44" fontId="3" fillId="0" borderId="1" xfId="2" applyFont="1" applyFill="1" applyBorder="1" applyAlignment="1">
      <alignment horizontal="center" vertical="center" wrapText="1"/>
    </xf>
    <xf numFmtId="44" fontId="13" fillId="0" borderId="1" xfId="2" applyFont="1" applyFill="1" applyBorder="1" applyAlignment="1">
      <alignment horizontal="center" vertical="center" wrapText="1"/>
    </xf>
    <xf numFmtId="44" fontId="16" fillId="0" borderId="1" xfId="2" applyFont="1" applyFill="1" applyBorder="1" applyAlignment="1">
      <alignment horizontal="center" vertical="center" wrapText="1"/>
    </xf>
    <xf numFmtId="44" fontId="17" fillId="2" borderId="1" xfId="2" applyFont="1" applyFill="1" applyBorder="1" applyAlignment="1">
      <alignment horizontal="center" vertical="center" wrapText="1"/>
    </xf>
    <xf numFmtId="44" fontId="9" fillId="2" borderId="1" xfId="2" applyFont="1" applyFill="1" applyBorder="1" applyAlignment="1">
      <alignment horizontal="center" vertical="center" wrapText="1"/>
    </xf>
    <xf numFmtId="44" fontId="4" fillId="2" borderId="1" xfId="2" applyFont="1" applyFill="1" applyBorder="1" applyAlignment="1">
      <alignment horizontal="center" vertical="center" wrapText="1"/>
    </xf>
    <xf numFmtId="44" fontId="10" fillId="2" borderId="1" xfId="2" applyFont="1" applyFill="1" applyBorder="1" applyAlignment="1">
      <alignment horizontal="center" vertical="center" wrapText="1"/>
    </xf>
    <xf numFmtId="44" fontId="3" fillId="7" borderId="1" xfId="2" applyFont="1" applyFill="1" applyBorder="1" applyAlignment="1">
      <alignment horizontal="center" vertical="center" wrapText="1"/>
    </xf>
    <xf numFmtId="44" fontId="9" fillId="7" borderId="1" xfId="2" applyFont="1" applyFill="1" applyBorder="1" applyAlignment="1">
      <alignment horizontal="center" vertical="center" wrapText="1"/>
    </xf>
    <xf numFmtId="44" fontId="19" fillId="7" borderId="1" xfId="2" applyFont="1" applyFill="1" applyBorder="1" applyAlignment="1">
      <alignment horizontal="center" vertical="center" wrapText="1"/>
    </xf>
    <xf numFmtId="44" fontId="3" fillId="0" borderId="3" xfId="2" applyFont="1" applyBorder="1" applyAlignment="1">
      <alignment horizontal="center" vertical="center" wrapText="1"/>
    </xf>
    <xf numFmtId="0" fontId="4" fillId="0" borderId="1" xfId="0" applyFont="1" applyBorder="1" applyAlignment="1">
      <alignment horizontal="center" vertical="center"/>
    </xf>
    <xf numFmtId="2" fontId="4" fillId="0" borderId="0" xfId="0" applyNumberFormat="1" applyFont="1" applyAlignment="1">
      <alignment horizontal="center"/>
    </xf>
    <xf numFmtId="2" fontId="0" fillId="0" borderId="0" xfId="0" applyNumberFormat="1" applyAlignment="1">
      <alignment horizontal="center"/>
    </xf>
    <xf numFmtId="0" fontId="4" fillId="0" borderId="0" xfId="0" applyFont="1" applyAlignment="1">
      <alignment horizontal="center" vertical="center"/>
    </xf>
    <xf numFmtId="0" fontId="0" fillId="8" borderId="1" xfId="0" applyFill="1" applyBorder="1"/>
    <xf numFmtId="0" fontId="23" fillId="8" borderId="1" xfId="0" applyFont="1" applyFill="1" applyBorder="1" applyAlignment="1">
      <alignment horizontal="right" vertical="center" wrapText="1"/>
    </xf>
    <xf numFmtId="0" fontId="7" fillId="8" borderId="1" xfId="0" applyFont="1" applyFill="1" applyBorder="1"/>
    <xf numFmtId="44" fontId="7" fillId="8" borderId="1" xfId="2" applyFont="1" applyFill="1" applyBorder="1"/>
    <xf numFmtId="0" fontId="24" fillId="0" borderId="22" xfId="0" applyFont="1" applyBorder="1" applyAlignment="1">
      <alignment horizontal="center"/>
    </xf>
    <xf numFmtId="0" fontId="24" fillId="0" borderId="23" xfId="0" applyFont="1" applyBorder="1" applyAlignment="1">
      <alignment horizontal="center"/>
    </xf>
    <xf numFmtId="0" fontId="8" fillId="2" borderId="1" xfId="0" applyFont="1" applyFill="1" applyBorder="1" applyAlignment="1">
      <alignment vertical="center" wrapText="1"/>
    </xf>
    <xf numFmtId="0" fontId="25" fillId="3" borderId="20" xfId="0" applyFont="1" applyFill="1" applyBorder="1" applyAlignment="1">
      <alignment horizontal="center" vertical="center" wrapText="1"/>
    </xf>
    <xf numFmtId="0" fontId="25" fillId="3" borderId="6" xfId="0" applyFont="1" applyFill="1" applyBorder="1" applyAlignment="1">
      <alignment horizontal="center" vertical="center" wrapText="1"/>
    </xf>
    <xf numFmtId="0" fontId="25" fillId="3" borderId="21" xfId="0" applyFont="1" applyFill="1" applyBorder="1" applyAlignment="1">
      <alignment horizontal="center" vertical="center" wrapText="1"/>
    </xf>
    <xf numFmtId="0" fontId="7" fillId="3" borderId="15" xfId="0" applyFont="1" applyFill="1" applyBorder="1" applyAlignment="1">
      <alignment horizontal="center"/>
    </xf>
    <xf numFmtId="0" fontId="7" fillId="3" borderId="6" xfId="0" applyFont="1" applyFill="1" applyBorder="1" applyAlignment="1">
      <alignment horizontal="center"/>
    </xf>
    <xf numFmtId="0" fontId="7" fillId="3" borderId="5" xfId="0" applyFont="1" applyFill="1" applyBorder="1" applyAlignment="1">
      <alignment horizontal="center"/>
    </xf>
    <xf numFmtId="0" fontId="7" fillId="8" borderId="22" xfId="0" applyFont="1" applyFill="1" applyBorder="1" applyAlignment="1">
      <alignment horizontal="center"/>
    </xf>
    <xf numFmtId="0" fontId="7" fillId="8" borderId="23" xfId="0" applyFont="1" applyFill="1" applyBorder="1" applyAlignment="1">
      <alignment horizontal="center"/>
    </xf>
    <xf numFmtId="0" fontId="0" fillId="0" borderId="24" xfId="0" applyBorder="1" applyAlignment="1">
      <alignment horizontal="center"/>
    </xf>
    <xf numFmtId="0" fontId="0" fillId="0" borderId="25" xfId="0" applyBorder="1" applyAlignment="1">
      <alignment horizontal="center"/>
    </xf>
    <xf numFmtId="0" fontId="1" fillId="3" borderId="1" xfId="0" applyFont="1" applyFill="1" applyBorder="1" applyAlignment="1">
      <alignment horizontal="left" wrapText="1"/>
    </xf>
  </cellXfs>
  <cellStyles count="3">
    <cellStyle name="Currency" xfId="2" builtinId="4"/>
    <cellStyle name="Normal" xfId="0" builtinId="0"/>
    <cellStyle name="Normal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K55"/>
  <sheetViews>
    <sheetView tabSelected="1" topLeftCell="A48" zoomScale="92" zoomScaleNormal="92" workbookViewId="0">
      <selection activeCell="H5" sqref="H5"/>
    </sheetView>
  </sheetViews>
  <sheetFormatPr defaultColWidth="8.81640625" defaultRowHeight="14.5" x14ac:dyDescent="0.35"/>
  <cols>
    <col min="2" max="2" width="49.81640625" customWidth="1"/>
    <col min="3" max="3" width="14" customWidth="1"/>
    <col min="4" max="4" width="11.81640625" customWidth="1"/>
    <col min="5" max="5" width="15.6328125" customWidth="1"/>
    <col min="6" max="6" width="20" customWidth="1"/>
    <col min="11" max="11" width="11.453125" bestFit="1" customWidth="1"/>
  </cols>
  <sheetData>
    <row r="2" spans="1:6" ht="49" customHeight="1" x14ac:dyDescent="0.35">
      <c r="A2" s="2"/>
      <c r="B2" s="112" t="s">
        <v>69</v>
      </c>
      <c r="C2" s="112"/>
      <c r="D2" s="112"/>
      <c r="E2" s="112"/>
      <c r="F2" s="112"/>
    </row>
    <row r="3" spans="1:6" ht="15" x14ac:dyDescent="0.35">
      <c r="A3" s="3" t="s">
        <v>0</v>
      </c>
      <c r="B3" s="3" t="s">
        <v>1</v>
      </c>
      <c r="C3" s="4" t="s">
        <v>2</v>
      </c>
      <c r="D3" s="4" t="s">
        <v>29</v>
      </c>
      <c r="E3" s="4" t="s">
        <v>3</v>
      </c>
      <c r="F3" s="4" t="s">
        <v>4</v>
      </c>
    </row>
    <row r="4" spans="1:6" ht="15" x14ac:dyDescent="0.35">
      <c r="A4" s="17"/>
      <c r="B4" s="17" t="s">
        <v>5</v>
      </c>
      <c r="C4" s="5"/>
      <c r="D4" s="17"/>
      <c r="E4" s="17"/>
      <c r="F4" s="17"/>
    </row>
    <row r="5" spans="1:6" ht="93" x14ac:dyDescent="0.35">
      <c r="A5" s="10">
        <v>1</v>
      </c>
      <c r="B5" s="7" t="s">
        <v>6</v>
      </c>
      <c r="C5" s="8" t="s">
        <v>7</v>
      </c>
      <c r="D5" s="8">
        <v>1</v>
      </c>
      <c r="E5" s="79"/>
      <c r="F5" s="79">
        <f>D5*E5</f>
        <v>0</v>
      </c>
    </row>
    <row r="6" spans="1:6" ht="31" x14ac:dyDescent="0.35">
      <c r="A6" s="10">
        <v>2</v>
      </c>
      <c r="B6" s="7" t="s">
        <v>62</v>
      </c>
      <c r="C6" s="8" t="s">
        <v>8</v>
      </c>
      <c r="D6" s="94">
        <f>37.5*0.5*0.5</f>
        <v>9.375</v>
      </c>
      <c r="E6" s="80"/>
      <c r="F6" s="79">
        <f>D6*E6</f>
        <v>0</v>
      </c>
    </row>
    <row r="7" spans="1:6" ht="31" x14ac:dyDescent="0.35">
      <c r="A7" s="10">
        <v>3</v>
      </c>
      <c r="B7" s="7" t="s">
        <v>53</v>
      </c>
      <c r="C7" s="8" t="s">
        <v>8</v>
      </c>
      <c r="D7" s="66">
        <v>0.9375</v>
      </c>
      <c r="E7" s="80"/>
      <c r="F7" s="79">
        <f>D7*E7</f>
        <v>0</v>
      </c>
    </row>
    <row r="8" spans="1:6" ht="62" x14ac:dyDescent="0.35">
      <c r="A8" s="10">
        <v>4</v>
      </c>
      <c r="B8" s="7" t="s">
        <v>54</v>
      </c>
      <c r="C8" s="8" t="s">
        <v>8</v>
      </c>
      <c r="D8" s="9">
        <v>12.75</v>
      </c>
      <c r="E8" s="80"/>
      <c r="F8" s="79">
        <f>D8*E8</f>
        <v>0</v>
      </c>
    </row>
    <row r="9" spans="1:6" ht="108.5" x14ac:dyDescent="0.35">
      <c r="A9" s="10">
        <v>5</v>
      </c>
      <c r="B9" s="7" t="s">
        <v>30</v>
      </c>
      <c r="C9" s="8" t="s">
        <v>31</v>
      </c>
      <c r="D9" s="9">
        <v>2.25</v>
      </c>
      <c r="E9" s="80"/>
      <c r="F9" s="79">
        <f>D9*E9</f>
        <v>0</v>
      </c>
    </row>
    <row r="10" spans="1:6" ht="15" x14ac:dyDescent="0.35">
      <c r="A10" s="10"/>
      <c r="B10" s="6" t="s">
        <v>32</v>
      </c>
      <c r="C10" s="10"/>
      <c r="D10" s="11"/>
      <c r="E10" s="81"/>
      <c r="F10" s="79">
        <v>0</v>
      </c>
    </row>
    <row r="11" spans="1:6" ht="62" x14ac:dyDescent="0.35">
      <c r="A11" s="57">
        <v>1</v>
      </c>
      <c r="B11" s="12" t="s">
        <v>33</v>
      </c>
      <c r="C11" s="9" t="s">
        <v>34</v>
      </c>
      <c r="D11" s="9">
        <v>9.3000000000000007</v>
      </c>
      <c r="E11" s="80"/>
      <c r="F11" s="80">
        <f>D11*E11</f>
        <v>0</v>
      </c>
    </row>
    <row r="12" spans="1:6" ht="62" x14ac:dyDescent="0.35">
      <c r="A12" s="57">
        <v>2</v>
      </c>
      <c r="B12" s="12" t="s">
        <v>35</v>
      </c>
      <c r="C12" s="9" t="s">
        <v>34</v>
      </c>
      <c r="D12" s="9">
        <v>7.42</v>
      </c>
      <c r="E12" s="80"/>
      <c r="F12" s="80">
        <f>D12*E12</f>
        <v>0</v>
      </c>
    </row>
    <row r="13" spans="1:6" ht="46.5" x14ac:dyDescent="0.35">
      <c r="A13" s="57">
        <v>3</v>
      </c>
      <c r="B13" s="12" t="s">
        <v>36</v>
      </c>
      <c r="C13" s="9" t="s">
        <v>8</v>
      </c>
      <c r="D13" s="9">
        <v>3.71</v>
      </c>
      <c r="E13" s="80"/>
      <c r="F13" s="80">
        <f>D13*E13</f>
        <v>0</v>
      </c>
    </row>
    <row r="14" spans="1:6" ht="62" x14ac:dyDescent="0.35">
      <c r="A14" s="57">
        <v>4</v>
      </c>
      <c r="B14" s="12" t="s">
        <v>10</v>
      </c>
      <c r="C14" s="9" t="s">
        <v>9</v>
      </c>
      <c r="D14" s="9">
        <v>37</v>
      </c>
      <c r="E14" s="80"/>
      <c r="F14" s="80">
        <f>D14*E14</f>
        <v>0</v>
      </c>
    </row>
    <row r="15" spans="1:6" ht="15" x14ac:dyDescent="0.35">
      <c r="A15" s="10"/>
      <c r="B15" s="6" t="s">
        <v>11</v>
      </c>
      <c r="C15" s="10"/>
      <c r="D15" s="9"/>
      <c r="E15" s="80"/>
      <c r="F15" s="79">
        <v>0</v>
      </c>
    </row>
    <row r="16" spans="1:6" ht="77.5" x14ac:dyDescent="0.35">
      <c r="A16" s="10">
        <v>1</v>
      </c>
      <c r="B16" s="7" t="s">
        <v>55</v>
      </c>
      <c r="C16" s="8" t="s">
        <v>9</v>
      </c>
      <c r="D16" s="9">
        <v>96.75</v>
      </c>
      <c r="E16" s="80"/>
      <c r="F16" s="79">
        <f>D16*E16</f>
        <v>0</v>
      </c>
    </row>
    <row r="17" spans="1:6" ht="93" x14ac:dyDescent="0.35">
      <c r="A17" s="10">
        <v>2</v>
      </c>
      <c r="B17" s="13" t="s">
        <v>44</v>
      </c>
      <c r="C17" s="8" t="s">
        <v>8</v>
      </c>
      <c r="D17" s="9">
        <v>1.125</v>
      </c>
      <c r="E17" s="80"/>
      <c r="F17" s="79">
        <f>D17*E17</f>
        <v>0</v>
      </c>
    </row>
    <row r="18" spans="1:6" ht="77.5" x14ac:dyDescent="0.35">
      <c r="A18" s="10">
        <v>3</v>
      </c>
      <c r="B18" s="13" t="s">
        <v>43</v>
      </c>
      <c r="C18" s="8" t="s">
        <v>8</v>
      </c>
      <c r="D18" s="9">
        <v>0.72899999999999998</v>
      </c>
      <c r="E18" s="80"/>
      <c r="F18" s="79">
        <f>D18*E18</f>
        <v>0</v>
      </c>
    </row>
    <row r="19" spans="1:6" ht="15" x14ac:dyDescent="0.35">
      <c r="A19" s="14"/>
      <c r="B19" s="6" t="s">
        <v>37</v>
      </c>
      <c r="C19" s="14"/>
      <c r="D19" s="15"/>
      <c r="E19" s="82"/>
      <c r="F19" s="79">
        <v>0</v>
      </c>
    </row>
    <row r="20" spans="1:6" ht="139.5" x14ac:dyDescent="0.35">
      <c r="A20" s="10">
        <v>1</v>
      </c>
      <c r="B20" s="7" t="s">
        <v>38</v>
      </c>
      <c r="C20" s="8" t="s">
        <v>9</v>
      </c>
      <c r="D20" s="9">
        <v>55</v>
      </c>
      <c r="E20" s="80"/>
      <c r="F20" s="79">
        <f>D20*E20</f>
        <v>0</v>
      </c>
    </row>
    <row r="21" spans="1:6" ht="31" x14ac:dyDescent="0.35">
      <c r="A21" s="10">
        <v>2</v>
      </c>
      <c r="B21" s="13" t="s">
        <v>45</v>
      </c>
      <c r="C21" s="8" t="s">
        <v>9</v>
      </c>
      <c r="D21" s="9">
        <v>37</v>
      </c>
      <c r="E21" s="80"/>
      <c r="F21" s="79">
        <f>D21*E21</f>
        <v>0</v>
      </c>
    </row>
    <row r="22" spans="1:6" ht="62" x14ac:dyDescent="0.35">
      <c r="A22" s="10">
        <v>3</v>
      </c>
      <c r="B22" s="13" t="s">
        <v>39</v>
      </c>
      <c r="C22" s="8" t="s">
        <v>12</v>
      </c>
      <c r="D22" s="9">
        <v>23</v>
      </c>
      <c r="E22" s="80"/>
      <c r="F22" s="79">
        <f>D22*E22</f>
        <v>0</v>
      </c>
    </row>
    <row r="23" spans="1:6" ht="15" x14ac:dyDescent="0.35">
      <c r="A23" s="10"/>
      <c r="B23" s="6" t="s">
        <v>13</v>
      </c>
      <c r="C23" s="16"/>
      <c r="D23" s="9"/>
      <c r="E23" s="80"/>
      <c r="F23" s="79">
        <v>0</v>
      </c>
    </row>
    <row r="24" spans="1:6" ht="62" x14ac:dyDescent="0.35">
      <c r="A24" s="10">
        <v>1</v>
      </c>
      <c r="B24" s="7" t="s">
        <v>14</v>
      </c>
      <c r="C24" s="8" t="s">
        <v>9</v>
      </c>
      <c r="D24" s="9">
        <v>213.96</v>
      </c>
      <c r="E24" s="80"/>
      <c r="F24" s="79">
        <f>D24*E24</f>
        <v>0</v>
      </c>
    </row>
    <row r="25" spans="1:6" ht="62" x14ac:dyDescent="0.35">
      <c r="A25" s="10">
        <v>2</v>
      </c>
      <c r="B25" s="7" t="s">
        <v>15</v>
      </c>
      <c r="C25" s="8" t="s">
        <v>9</v>
      </c>
      <c r="D25" s="9">
        <v>213.96</v>
      </c>
      <c r="E25" s="80"/>
      <c r="F25" s="79">
        <f t="shared" ref="F25:F27" si="0">D25*E25</f>
        <v>0</v>
      </c>
    </row>
    <row r="26" spans="1:6" ht="46.5" x14ac:dyDescent="0.35">
      <c r="A26" s="10">
        <v>3</v>
      </c>
      <c r="B26" s="7" t="s">
        <v>16</v>
      </c>
      <c r="C26" s="8" t="s">
        <v>9</v>
      </c>
      <c r="D26" s="9">
        <v>213.96</v>
      </c>
      <c r="E26" s="80"/>
      <c r="F26" s="79">
        <f t="shared" si="0"/>
        <v>0</v>
      </c>
    </row>
    <row r="27" spans="1:6" ht="31" x14ac:dyDescent="0.35">
      <c r="A27" s="10">
        <v>4</v>
      </c>
      <c r="B27" s="7" t="s">
        <v>17</v>
      </c>
      <c r="C27" s="8" t="s">
        <v>9</v>
      </c>
      <c r="D27" s="9">
        <v>68</v>
      </c>
      <c r="E27" s="80"/>
      <c r="F27" s="79">
        <f t="shared" si="0"/>
        <v>0</v>
      </c>
    </row>
    <row r="28" spans="1:6" ht="15" x14ac:dyDescent="0.35">
      <c r="A28" s="58"/>
      <c r="B28" s="101" t="s">
        <v>18</v>
      </c>
      <c r="C28" s="101"/>
      <c r="D28" s="18"/>
      <c r="E28" s="83"/>
      <c r="F28" s="84">
        <v>0</v>
      </c>
    </row>
    <row r="29" spans="1:6" ht="77.5" x14ac:dyDescent="0.35">
      <c r="A29" s="10">
        <v>1</v>
      </c>
      <c r="B29" s="7" t="s">
        <v>19</v>
      </c>
      <c r="C29" s="8" t="s">
        <v>0</v>
      </c>
      <c r="D29" s="9">
        <v>4</v>
      </c>
      <c r="E29" s="80"/>
      <c r="F29" s="79">
        <f>D29*E29</f>
        <v>0</v>
      </c>
    </row>
    <row r="30" spans="1:6" ht="62" x14ac:dyDescent="0.35">
      <c r="A30" s="10">
        <v>3</v>
      </c>
      <c r="B30" s="7" t="s">
        <v>20</v>
      </c>
      <c r="C30" s="8" t="s">
        <v>0</v>
      </c>
      <c r="D30" s="8">
        <v>2</v>
      </c>
      <c r="E30" s="79"/>
      <c r="F30" s="79">
        <f>D30*E30</f>
        <v>0</v>
      </c>
    </row>
    <row r="31" spans="1:6" ht="46.5" x14ac:dyDescent="0.35">
      <c r="A31" s="10">
        <v>4</v>
      </c>
      <c r="B31" s="13" t="s">
        <v>40</v>
      </c>
      <c r="C31" s="8" t="s">
        <v>0</v>
      </c>
      <c r="D31" s="9">
        <v>4</v>
      </c>
      <c r="E31" s="80"/>
      <c r="F31" s="79">
        <f>D31*E31</f>
        <v>0</v>
      </c>
    </row>
    <row r="32" spans="1:6" ht="15.5" x14ac:dyDescent="0.35">
      <c r="A32" s="59"/>
      <c r="B32" s="19" t="s">
        <v>41</v>
      </c>
      <c r="C32" s="20"/>
      <c r="D32" s="21"/>
      <c r="E32" s="85"/>
      <c r="F32" s="86"/>
    </row>
    <row r="33" spans="1:6" ht="45" x14ac:dyDescent="0.35">
      <c r="A33" s="10">
        <v>1</v>
      </c>
      <c r="B33" s="22" t="s">
        <v>21</v>
      </c>
      <c r="C33" s="8" t="s">
        <v>22</v>
      </c>
      <c r="D33" s="9">
        <v>1</v>
      </c>
      <c r="E33" s="80"/>
      <c r="F33" s="79">
        <f>D33*E33</f>
        <v>0</v>
      </c>
    </row>
    <row r="34" spans="1:6" ht="15.5" thickBot="1" x14ac:dyDescent="0.4">
      <c r="A34" s="60"/>
      <c r="B34" s="54" t="s">
        <v>52</v>
      </c>
      <c r="C34" s="55"/>
      <c r="D34" s="56"/>
      <c r="E34" s="87"/>
      <c r="F34" s="88"/>
    </row>
    <row r="35" spans="1:6" ht="31.5" thickBot="1" x14ac:dyDescent="0.4">
      <c r="A35" s="61">
        <v>1</v>
      </c>
      <c r="B35" s="28" t="s">
        <v>56</v>
      </c>
      <c r="C35" s="29" t="s">
        <v>46</v>
      </c>
      <c r="D35" s="92">
        <f>22.3*0.5*0.45</f>
        <v>5.0175000000000001</v>
      </c>
      <c r="E35" s="31"/>
      <c r="F35" s="32">
        <f>E35*D35</f>
        <v>0</v>
      </c>
    </row>
    <row r="36" spans="1:6" ht="47" thickBot="1" x14ac:dyDescent="0.4">
      <c r="A36" s="61">
        <v>2</v>
      </c>
      <c r="B36" s="33" t="s">
        <v>57</v>
      </c>
      <c r="C36" s="34" t="s">
        <v>23</v>
      </c>
      <c r="D36" s="93">
        <f>22.3*0.5*0.05</f>
        <v>0.5575</v>
      </c>
      <c r="E36" s="35"/>
      <c r="F36" s="36">
        <f>E36*D36</f>
        <v>0</v>
      </c>
    </row>
    <row r="37" spans="1:6" ht="47" thickBot="1" x14ac:dyDescent="0.4">
      <c r="A37" s="61">
        <v>3</v>
      </c>
      <c r="B37" s="37" t="s">
        <v>58</v>
      </c>
      <c r="C37" s="38" t="s">
        <v>46</v>
      </c>
      <c r="D37" s="93">
        <f>22.3*0.4*0.8</f>
        <v>7.1360000000000001</v>
      </c>
      <c r="E37" s="40"/>
      <c r="F37" s="36">
        <f>E37*D37</f>
        <v>0</v>
      </c>
    </row>
    <row r="38" spans="1:6" ht="47" thickBot="1" x14ac:dyDescent="0.4">
      <c r="A38" s="62">
        <v>4</v>
      </c>
      <c r="B38" s="37" t="s">
        <v>59</v>
      </c>
      <c r="C38" s="38" t="s">
        <v>46</v>
      </c>
      <c r="D38" s="39">
        <f>23.1*0.4*0.15</f>
        <v>1.3859999999999999</v>
      </c>
      <c r="E38" s="40"/>
      <c r="F38" s="36">
        <f>E38*D38</f>
        <v>0</v>
      </c>
    </row>
    <row r="39" spans="1:6" ht="47" thickBot="1" x14ac:dyDescent="0.4">
      <c r="A39" s="61">
        <v>5</v>
      </c>
      <c r="B39" s="41" t="s">
        <v>60</v>
      </c>
      <c r="C39" s="42" t="s">
        <v>47</v>
      </c>
      <c r="D39" s="43">
        <f>22.3*1.8</f>
        <v>40.14</v>
      </c>
      <c r="E39" s="35"/>
      <c r="F39" s="36">
        <f t="shared" ref="F39:F40" si="1">E39*D39</f>
        <v>0</v>
      </c>
    </row>
    <row r="40" spans="1:6" ht="47" thickBot="1" x14ac:dyDescent="0.4">
      <c r="A40" s="62">
        <v>6</v>
      </c>
      <c r="B40" s="41" t="s">
        <v>61</v>
      </c>
      <c r="C40" s="42" t="s">
        <v>47</v>
      </c>
      <c r="D40" s="43">
        <f>0.4*0.4*2.2*10</f>
        <v>3.5200000000000009</v>
      </c>
      <c r="E40" s="35"/>
      <c r="F40" s="36">
        <f t="shared" si="1"/>
        <v>0</v>
      </c>
    </row>
    <row r="41" spans="1:6" ht="62.5" thickBot="1" x14ac:dyDescent="0.4">
      <c r="A41" s="61">
        <v>7</v>
      </c>
      <c r="B41" s="44" t="s">
        <v>48</v>
      </c>
      <c r="C41" s="45" t="s">
        <v>47</v>
      </c>
      <c r="D41" s="30">
        <f>(D39+D40)*2</f>
        <v>87.320000000000007</v>
      </c>
      <c r="E41" s="31"/>
      <c r="F41" s="36">
        <f>E41*D41</f>
        <v>0</v>
      </c>
    </row>
    <row r="42" spans="1:6" ht="31.5" thickBot="1" x14ac:dyDescent="0.4">
      <c r="A42" s="62">
        <v>8</v>
      </c>
      <c r="B42" s="41" t="s">
        <v>49</v>
      </c>
      <c r="C42" s="42" t="s">
        <v>47</v>
      </c>
      <c r="D42" s="30">
        <f>D41</f>
        <v>87.320000000000007</v>
      </c>
      <c r="E42" s="40"/>
      <c r="F42" s="36">
        <f>E42*D42</f>
        <v>0</v>
      </c>
    </row>
    <row r="43" spans="1:6" ht="31" x14ac:dyDescent="0.35">
      <c r="A43" s="63">
        <v>9</v>
      </c>
      <c r="B43" s="46" t="s">
        <v>50</v>
      </c>
      <c r="C43" s="47" t="s">
        <v>47</v>
      </c>
      <c r="D43" s="48">
        <f>(D39+D40)*2</f>
        <v>87.320000000000007</v>
      </c>
      <c r="E43" s="49"/>
      <c r="F43" s="50">
        <f>E43*D43</f>
        <v>0</v>
      </c>
    </row>
    <row r="44" spans="1:6" ht="31" x14ac:dyDescent="0.35">
      <c r="A44" s="64">
        <v>10</v>
      </c>
      <c r="B44" s="51" t="s">
        <v>51</v>
      </c>
      <c r="C44" s="52" t="s">
        <v>28</v>
      </c>
      <c r="D44" s="91">
        <v>1</v>
      </c>
      <c r="E44" s="53"/>
      <c r="F44" s="53">
        <f>D44*E44</f>
        <v>0</v>
      </c>
    </row>
    <row r="45" spans="1:6" ht="15.5" x14ac:dyDescent="0.35">
      <c r="A45" s="76"/>
      <c r="B45" s="74" t="s">
        <v>66</v>
      </c>
      <c r="C45" s="75"/>
      <c r="D45" s="75"/>
      <c r="E45" s="89"/>
      <c r="F45" s="89"/>
    </row>
    <row r="46" spans="1:6" ht="45.5" thickBot="1" x14ac:dyDescent="0.4">
      <c r="A46" s="65">
        <v>1</v>
      </c>
      <c r="B46" s="23" t="s">
        <v>27</v>
      </c>
      <c r="C46" s="24" t="s">
        <v>23</v>
      </c>
      <c r="D46" s="25">
        <f>2*1.5*4</f>
        <v>12</v>
      </c>
      <c r="E46" s="90"/>
      <c r="F46" s="73">
        <f>D46*E46</f>
        <v>0</v>
      </c>
    </row>
    <row r="47" spans="1:6" ht="30.5" thickBot="1" x14ac:dyDescent="0.4">
      <c r="A47" s="65">
        <v>2</v>
      </c>
      <c r="B47" s="26" t="s">
        <v>64</v>
      </c>
      <c r="C47" s="24" t="s">
        <v>23</v>
      </c>
      <c r="D47" s="25">
        <f>2.3*1.8*0.15</f>
        <v>0.62099999999999989</v>
      </c>
      <c r="E47" s="90"/>
      <c r="F47" s="73">
        <f t="shared" ref="F47:F50" si="2">D47*E47</f>
        <v>0</v>
      </c>
    </row>
    <row r="48" spans="1:6" ht="45.5" thickBot="1" x14ac:dyDescent="0.4">
      <c r="A48" s="69">
        <v>3</v>
      </c>
      <c r="B48" s="70" t="s">
        <v>63</v>
      </c>
      <c r="C48" s="24" t="s">
        <v>7</v>
      </c>
      <c r="D48" s="25">
        <v>1</v>
      </c>
      <c r="E48" s="90"/>
      <c r="F48" s="73">
        <f t="shared" si="2"/>
        <v>0</v>
      </c>
    </row>
    <row r="49" spans="1:11" ht="45.5" thickBot="1" x14ac:dyDescent="0.4">
      <c r="A49" s="65">
        <v>4</v>
      </c>
      <c r="B49" s="26" t="s">
        <v>24</v>
      </c>
      <c r="C49" s="24" t="s">
        <v>7</v>
      </c>
      <c r="D49" s="25">
        <v>1</v>
      </c>
      <c r="E49" s="90"/>
      <c r="F49" s="73">
        <f t="shared" si="2"/>
        <v>0</v>
      </c>
    </row>
    <row r="50" spans="1:11" ht="30.5" thickBot="1" x14ac:dyDescent="0.4">
      <c r="A50" s="65">
        <v>5</v>
      </c>
      <c r="B50" s="27" t="s">
        <v>42</v>
      </c>
      <c r="C50" s="24" t="s">
        <v>25</v>
      </c>
      <c r="D50" s="25">
        <v>1</v>
      </c>
      <c r="E50" s="90"/>
      <c r="F50" s="73">
        <f t="shared" si="2"/>
        <v>0</v>
      </c>
    </row>
    <row r="51" spans="1:11" ht="30" customHeight="1" thickBot="1" x14ac:dyDescent="0.4">
      <c r="A51" s="72" t="s">
        <v>26</v>
      </c>
      <c r="B51" s="102" t="s">
        <v>65</v>
      </c>
      <c r="C51" s="103"/>
      <c r="D51" s="103"/>
      <c r="E51" s="104"/>
      <c r="F51" s="77">
        <f>SUM(F5:F50)</f>
        <v>0</v>
      </c>
      <c r="I51" s="1"/>
    </row>
    <row r="52" spans="1:11" ht="19" thickBot="1" x14ac:dyDescent="0.5">
      <c r="A52" s="71"/>
      <c r="B52" s="105" t="s">
        <v>68</v>
      </c>
      <c r="C52" s="106"/>
      <c r="D52" s="106"/>
      <c r="E52" s="107"/>
      <c r="F52" s="78">
        <f>SUM(F51:F51)</f>
        <v>0</v>
      </c>
    </row>
    <row r="53" spans="1:11" x14ac:dyDescent="0.35">
      <c r="A53" s="67"/>
      <c r="B53" s="67"/>
      <c r="C53" s="67"/>
      <c r="D53" s="110"/>
      <c r="E53" s="111"/>
      <c r="F53" s="67"/>
      <c r="K53" s="1"/>
    </row>
    <row r="54" spans="1:11" ht="28.5" customHeight="1" x14ac:dyDescent="0.45">
      <c r="A54" s="95"/>
      <c r="B54" s="96" t="s">
        <v>67</v>
      </c>
      <c r="C54" s="97"/>
      <c r="D54" s="108">
        <v>10</v>
      </c>
      <c r="E54" s="109"/>
      <c r="F54" s="98">
        <f>D54*F52</f>
        <v>0</v>
      </c>
    </row>
    <row r="55" spans="1:11" ht="18.5" x14ac:dyDescent="0.45">
      <c r="A55" s="67"/>
      <c r="B55" s="68"/>
      <c r="C55" s="68"/>
      <c r="D55" s="99"/>
      <c r="E55" s="100"/>
      <c r="F55" s="68"/>
    </row>
  </sheetData>
  <mergeCells count="7">
    <mergeCell ref="D55:E55"/>
    <mergeCell ref="B2:F2"/>
    <mergeCell ref="B28:C28"/>
    <mergeCell ref="B51:E51"/>
    <mergeCell ref="B52:E52"/>
    <mergeCell ref="D54:E54"/>
    <mergeCell ref="D53:E5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BOQ for Digaale housing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Hamse Elmi</cp:lastModifiedBy>
  <dcterms:created xsi:type="dcterms:W3CDTF">2023-11-05T10:27:03Z</dcterms:created>
  <dcterms:modified xsi:type="dcterms:W3CDTF">2024-01-18T06:28:34Z</dcterms:modified>
</cp:coreProperties>
</file>