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d.docs.live.net/4977588b90bd8477/Desktop/Advert 2024/ITT Constructions Docs/LOT 2/2. BOQs ^0 Designs/Construction of New ECE Centre/"/>
    </mc:Choice>
  </mc:AlternateContent>
  <xr:revisionPtr revIDLastSave="8" documentId="11_D01E59055B0C487611894786BF2DA519DAA169C0" xr6:coauthVersionLast="47" xr6:coauthVersionMax="47" xr10:uidLastSave="{6F26EBA6-5789-436A-8AA6-6E415E338981}"/>
  <bookViews>
    <workbookView xWindow="-110" yWindow="-110" windowWidth="19420" windowHeight="10300" tabRatio="958" xr2:uid="{00000000-000D-0000-FFFF-FFFF00000000}"/>
  </bookViews>
  <sheets>
    <sheet name="BOQ-One ECE Center" sheetId="15" r:id="rId1"/>
  </sheets>
  <definedNames>
    <definedName name="_xlnm.Print_Area" localSheetId="0">'BOQ-One ECE Center'!$A$1:$F$60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2" i="15" l="1"/>
  <c r="D34" i="15" l="1"/>
  <c r="D32" i="15"/>
  <c r="D25" i="15"/>
  <c r="D24" i="15"/>
  <c r="D23" i="15"/>
  <c r="D21" i="15"/>
  <c r="D17" i="15"/>
  <c r="D13" i="15"/>
  <c r="D12" i="15"/>
  <c r="D9" i="15"/>
  <c r="D51" i="15"/>
  <c r="D29" i="15" l="1"/>
  <c r="D36" i="15"/>
  <c r="D15" i="15"/>
  <c r="D11" i="15"/>
  <c r="D10" i="15"/>
  <c r="D37" i="15" l="1"/>
  <c r="D16" i="15"/>
  <c r="D38" i="15" l="1"/>
  <c r="F59" i="15" s="1"/>
</calcChain>
</file>

<file path=xl/sharedStrings.xml><?xml version="1.0" encoding="utf-8"?>
<sst xmlns="http://schemas.openxmlformats.org/spreadsheetml/2006/main" count="110" uniqueCount="75">
  <si>
    <t>No</t>
  </si>
  <si>
    <t>Description of Item</t>
  </si>
  <si>
    <t>Unit</t>
  </si>
  <si>
    <t>Quantity</t>
  </si>
  <si>
    <t>Rate USD</t>
  </si>
  <si>
    <t>Amount USD</t>
  </si>
  <si>
    <r>
      <t>M</t>
    </r>
    <r>
      <rPr>
        <vertAlign val="superscript"/>
        <sz val="12"/>
        <color theme="1"/>
        <rFont val="Gill Sans MT"/>
        <family val="2"/>
      </rPr>
      <t>3</t>
    </r>
  </si>
  <si>
    <r>
      <t>M</t>
    </r>
    <r>
      <rPr>
        <vertAlign val="superscript"/>
        <sz val="12"/>
        <rFont val="Gill Sans MT"/>
        <family val="2"/>
      </rPr>
      <t>3</t>
    </r>
  </si>
  <si>
    <t>(2) Coats of white-washing on all wall faces and ceiling with 1:275 lime/white glue ratio on all interior wall surfaces to be smoothed thoroughly before paint applied.</t>
  </si>
  <si>
    <t>NO</t>
  </si>
  <si>
    <t>A) Site Clearance and construction of Foundation</t>
  </si>
  <si>
    <t>LS</t>
  </si>
  <si>
    <t>Sqm</t>
  </si>
  <si>
    <t>B) Floor Construction</t>
  </si>
  <si>
    <t>C) Wall Construction</t>
  </si>
  <si>
    <t>Construction of 20cmx20cmx40cm concrete hollow block walls.  Walls joined with cement /sand mortar of 1:4 mix.</t>
  </si>
  <si>
    <t>M²</t>
  </si>
  <si>
    <t>M³</t>
  </si>
  <si>
    <t>Job</t>
  </si>
  <si>
    <t>ML</t>
  </si>
  <si>
    <t xml:space="preserve">  E) Plastering and Painting</t>
  </si>
  <si>
    <t>F) Doors, White boards and Windows</t>
  </si>
  <si>
    <t>Estimated Total Cost   for New Gabiley Primary ECE</t>
  </si>
  <si>
    <r>
      <t xml:space="preserve">Back filling with selected material </t>
    </r>
    <r>
      <rPr>
        <b/>
        <sz val="12"/>
        <color theme="1"/>
        <rFont val="Gill Sans MT"/>
        <family val="2"/>
      </rPr>
      <t>20cm</t>
    </r>
    <r>
      <rPr>
        <sz val="12"/>
        <color theme="1"/>
        <rFont val="Gill Sans MT"/>
        <family val="2"/>
      </rPr>
      <t xml:space="preserve"> thickness average use MARRUN  and well spreading compacting before laying hardcore.</t>
    </r>
  </si>
  <si>
    <r>
      <t>M</t>
    </r>
    <r>
      <rPr>
        <vertAlign val="superscript"/>
        <sz val="12"/>
        <color theme="1"/>
        <rFont val="Gill Sans MT"/>
        <family val="2"/>
      </rPr>
      <t>2</t>
    </r>
  </si>
  <si>
    <t>Site clearance from the debris, bushes, and un wanted materials out of the site. Including all necessary Transportation.</t>
  </si>
  <si>
    <t>Excavation of foundation trench All walls internal and external including the removal of surplus soil carry away for the site with dimensions (0.40m wide and 0.4 m deep and 162 M of a parameter).</t>
  </si>
  <si>
    <t>Spread 5cm thickness of lean concrete with a 1:3:6 ratio for all excavated trenches and keep soil. Curing one day before construction of rubble stone foundation.</t>
  </si>
  <si>
    <t>Construction of rubble stone foundation. All joints between stones are filled with cement/sand mortar (1:4 ratio). The minimum height of the foundation wall from ground level is 30 cm (level average).</t>
  </si>
  <si>
    <t>Cast 15cm thick and 40cm wide  R.C. foundation ring beam of, 1:2:4 mix ratio (1-3" maximum aggregate size) reinforced with 12mm rebar of 4 pcs &amp; 20cm c/c staffs of 6mm bars. The concrete mix should be thoroughly vibrated to remove any air spaces. Curing 4 days minimum. Twice a day morning and evening.</t>
  </si>
  <si>
    <t>Construction of 20x20cm of RCC Column with reinforced 4Y12mm dia and 6mm dia as column ties with space 20cm C/C. The height of the column does not exceed 4.5 m. Follow working drawings. Including column necks.</t>
  </si>
  <si>
    <t>Construction of 15 cm thick RCC under window lintel beam under all windows with dimension including partition walls, except doors (74m length, 0.2m wide and 0.15m height at front &amp; back, with ratio 1:2:4 ratio (1” maximum aggregate size). with (4) 12mm dia of main bars and 20 cm c/c as staffs using 6mm dia. Concrete is to be thoroughly tamped/ vibrated. And cured 4 days min.</t>
  </si>
  <si>
    <t xml:space="preserve">                           Construction of 15 cm thick RCC continuous lintels above door &amp; window openings running through ALL walls, including Fence wall. 1:2:4 (1-2” maximum aggregate size) mix. ratio with (4) 12mm rebars and 20 cm c/c staffs use 6mm dia bars. Concrete to be thoroughly tamped/ vibrated. And cured 4 days min.                                                                                                                   </t>
  </si>
  <si>
    <t>Construction of 15 cm thick RCC ring roof beam 15cm thick on external walls only.1:2:4 (1-2” maximum aggregate size) mix. ratio with (4) 12mm ray-bars and 20 cm c/c staffs. Concrete to be thoroughly tamped/ vibrated. And cured 4 days min.</t>
  </si>
  <si>
    <t>Fixing 4mm wooden ceiling board in all classrooms and Latrines, passages, and canteen. complete with 60x60 cm ceiling joists c/c 600mm.</t>
  </si>
  <si>
    <t>Provide and install water gutters for all buildings. Follow instructions of the engineer and Drawings</t>
  </si>
  <si>
    <t xml:space="preserve">(2) Coats of cement/sand plastering on all interior wall faces and all exterior wall faces. The mix ratio is 1:4 (sand-cement). Including spraying cement and sand plaster (Buufin) at all external sides of walls and including Fence walls and columns. </t>
  </si>
  <si>
    <r>
      <t>Provide and install</t>
    </r>
    <r>
      <rPr>
        <b/>
        <sz val="12"/>
        <color theme="1"/>
        <rFont val="Gill Sans MT"/>
        <family val="2"/>
      </rPr>
      <t xml:space="preserve"> </t>
    </r>
    <r>
      <rPr>
        <sz val="12"/>
        <color theme="1"/>
        <rFont val="Gill Sans MT"/>
        <family val="2"/>
      </rPr>
      <t>imported wooden doors (made in Indonesia DWL 40MM 920X 2100MM) for classes, complete with door frames, hinges, door lock mortise (italic) etc.</t>
    </r>
  </si>
  <si>
    <t xml:space="preserve">Provide and fix whiteboards 2.4 m x 1.2m made of 12mm thick plywood with strips on edges and chalk holder at the bottom of the blackboard. Painted with blackboard paint. </t>
  </si>
  <si>
    <t>Provide and install aluminum steel shelves 1.2m wide, and 1.8m height including all necessary security locks.</t>
  </si>
  <si>
    <t>G) Water tanks, Septic tanks, Hand WASH facilities, and electric installation.</t>
  </si>
  <si>
    <t>Provide and install 2 Cum (10 barrels) of the plastic water tank, including its standing piping at the back side of the latrines, and then connect them to all toilets. This includes small repairs to the frame.</t>
  </si>
  <si>
    <t>D) Roof Works</t>
  </si>
  <si>
    <t>Provide and install iron sheet shades for out door place with apply ITB4 ironsheet with 26 gauges and steel boxes frame. This including all necessary welding and fixing for ironsheet with paints of all frame work.</t>
  </si>
  <si>
    <t>Provide and install artificial grass after comping 10cm of sand and ensure leveling of water follow.</t>
  </si>
  <si>
    <t>Grand total Construction of One ECE Center.</t>
  </si>
  <si>
    <t xml:space="preserve"> </t>
  </si>
  <si>
    <t>Provide and install 1000G Damp Proof Membrane Polythene Sheeting black color. Following instruction ALIGHT engineers.</t>
  </si>
  <si>
    <r>
      <t xml:space="preserve">Back filling with durable hardcore and well compacted </t>
    </r>
    <r>
      <rPr>
        <b/>
        <sz val="12"/>
        <color theme="1"/>
        <rFont val="Gill Sans MT"/>
        <family val="2"/>
      </rPr>
      <t>20cm</t>
    </r>
    <r>
      <rPr>
        <sz val="12"/>
        <color theme="1"/>
        <rFont val="Gill Sans MT"/>
        <family val="2"/>
      </rPr>
      <t xml:space="preserve"> average layer and filing agregate following drawings and instruction of ALIGHT engineer.</t>
    </r>
  </si>
  <si>
    <t>Provide and laying of 40x40 cm of Emirates ceramic floor tiles non-slip. Use very quality and ALIGHT Engineer will aprove. And including verandah</t>
  </si>
  <si>
    <t>Provide and install of wall tiles for the four latrines and their verandah with hand wash facilities inside the latrines as instructed by the ALIGHT engineer.</t>
  </si>
  <si>
    <t>Construction of concrete ramp of 2m wide at the lowest side of the building including handrail, the slope of the ram to be not more than 12 degrees, the ram must have local floor tiles on it as instructed by ALIGHT engineer.</t>
  </si>
  <si>
    <t>Fasten 20 cm fascia board around the entire building. Joints are to be attached by wooden joints or metal straps. this includes painting. color of paint to be identified by the ALIGHT Engineer.</t>
  </si>
  <si>
    <t>(2) Coats of distempering on all wall exterior walls and emulsion paint on the interior of wall surfaces. The color of the paint is to be identified by the ALIGHT Engineer and all internal walls will be emulsion paint.</t>
  </si>
  <si>
    <t>Visibility for both ALIGHT  logo and Donor logo and scripture ( Metal board) (1.5x1m)</t>
  </si>
  <si>
    <t>Supply and install 2-leaf aluminum with glass slide window size 1.0 m wide and 1.2m high with metal security mesh screen with x-beam.  The color of the window is to be confirmed by the ALIGHT engineer.</t>
  </si>
  <si>
    <t>Supply and install 2 leaf aluminum with   glass slide window size 0.6x0.6cm for all altrines back walls with localy made metal security mesh installed to the wall before glasses,  Color of the window to be confirmed from ALIGHT engineer.</t>
  </si>
  <si>
    <r>
      <t>Provide and install</t>
    </r>
    <r>
      <rPr>
        <b/>
        <sz val="12"/>
        <color theme="1"/>
        <rFont val="Gill Sans MT"/>
        <family val="2"/>
      </rPr>
      <t xml:space="preserve"> </t>
    </r>
    <r>
      <rPr>
        <sz val="12"/>
        <color theme="1"/>
        <rFont val="Gill Sans MT"/>
        <family val="2"/>
      </rPr>
      <t>European style setting to two toilets and well fixed it as instructed by ALIGHT engineer. This includes two metallic hand grabs each.</t>
    </r>
  </si>
  <si>
    <t>All pumping works for the latrines, drinking tape, Hand wash facilities, and piping distribution from the tank to the toilets as instructed by the ALIGHT engineer.</t>
  </si>
  <si>
    <t>ALIGHT -MOE and GPE writing on cement wall as instructed by ALIGHT engineer.</t>
  </si>
  <si>
    <t>Type of work:        Construction of New Construction of ECE Centre</t>
  </si>
  <si>
    <t>Laying and spreading 6 cm-thick, 1:2:4 (1-2" maximum aggregate size) RCC concrete for floor fill (6mm bars to be used for whole construction floor, 20cm c/c both sides). Following drawing details and instruction of ALIGHT engineer.</t>
  </si>
  <si>
    <t>Roofing with # 28 gauge pre-painted iron corrugated sheets and red timber roof trusses c/c 2.0m. All roof trusses are anchored with 6 mm dia. bars cast in the roof Lintel. and all joints of roof trusses and purloins are to be tied together with a flat metal strip (Purloin tie). Dimensions; tie beam 2”x6”, Rafters;2”x4” Purloins;2”x3”; King post;2”x6”, Brazing;2”x3”. All timbers should be single pieces with no joints created by smaller pieces fastened together (This must inspection/verify by ALIGHT engieer). this includes 12 pcs of transparent iron sheet to prevent bat.</t>
  </si>
  <si>
    <t>Provide and install of metallic mesh for all heights above the short wall. This will connect the top lintel beam and connect well with each other. Use all metals for 30x30x1.8mm at all vertical and horizontal bars. The space of metal is 0.12m C/C. follow instructions i drawing &amp; engineer instructions.</t>
  </si>
  <si>
    <t>Supply and install at two main entrance doors for metal doors 1.2m wide and 2.1m high complete with frame, hinges &amp; security locks, and include two coats of gloss paint. Use box 4x5cm of main frame, 3x3cm of secondry metals, and 1.2mm of iron sheet. NB: approve sample for ALIGHT engineer.</t>
  </si>
  <si>
    <t>Supply and install at handwash areas for metal door 1.0m wide and 2.1m high complete with frame, hinges &amp; security locks, and include two coats of gloss paint. Main frame use 4x4cm, 3x3cm of secondry frame and 1.2m of iron sheet. NB: approve sample for ALIGHT engineer.</t>
  </si>
  <si>
    <t>Supply and install at Main enterance door of center for metal door 1.80m wide and 2.1m high complete with frame, hinges &amp; security locks, and include two coats of gloss paint. Use primary steel frame for 5x4cm and 4x4cm for secondry frame and 1.2mm thickness of iron sheet with approval sample for ALIGHT engineer.</t>
  </si>
  <si>
    <t>Digging and construction of two separate septic tanks 2m x 1.2m x5m each and constructed with blocks and covered it concrete slab and strong sticks, it must have ventilated pipe. This including 4 coulmns and two rcc lintel beams.</t>
  </si>
  <si>
    <t>Installation of Arabian setting with children standard and hand grap support to two toilets and well fixed it as instructed by ALIGHT engineer.</t>
  </si>
  <si>
    <t>Construct and installation of ceramic hand wash basin for children standard with hand washing pipe and drainage pipe from the basin to S.tank, including the top and sides tiles as instructed by ALIGHT engineer. all work is made from hollow block masonry.</t>
  </si>
  <si>
    <t>Supply and install Suadi Arabian electric wire with its appliances like 2 lamp holders with two lamps and, electric sockets, each class must have four PCs, a circuit controller, an electric breaker, an electric Watch, and So on. This includes 2 lamps and 3 sockets at the passage and five lamps and the toilets and canteen area. Follow instruction of engineer and drawings.</t>
  </si>
  <si>
    <t>Clearning site after construction complete following instruction of ALIGHT  Engineer. Must remove all risk material on site.</t>
  </si>
  <si>
    <t>Name of Region:    Sool</t>
  </si>
  <si>
    <t>Name of District:   Saraar</t>
  </si>
  <si>
    <t>Name of School:    Goosarad Primary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</si>
</sst>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0" x14ac:knownFonts="1">
    <font>
      <sz val="11"/>
      <color theme="1"/>
      <name val="Calibri"/>
      <family val="2"/>
      <scheme val="minor"/>
    </font>
    <font>
      <sz val="12"/>
      <color theme="1"/>
      <name val="Gill Sans MT"/>
      <family val="2"/>
    </font>
    <font>
      <b/>
      <sz val="12"/>
      <color theme="1"/>
      <name val="Gill Sans MT"/>
      <family val="2"/>
    </font>
    <font>
      <sz val="11"/>
      <color theme="1"/>
      <name val="Calibri"/>
      <family val="2"/>
      <scheme val="minor"/>
    </font>
    <font>
      <sz val="12"/>
      <name val="Gill Sans MT"/>
      <family val="2"/>
    </font>
    <font>
      <vertAlign val="superscript"/>
      <sz val="12"/>
      <color theme="1"/>
      <name val="Gill Sans MT"/>
      <family val="2"/>
    </font>
    <font>
      <vertAlign val="superscript"/>
      <sz val="12"/>
      <name val="Gill Sans MT"/>
      <family val="2"/>
    </font>
    <font>
      <b/>
      <sz val="11"/>
      <name val="Gill Sans MT"/>
      <family val="2"/>
    </font>
    <font>
      <b/>
      <i/>
      <sz val="12"/>
      <color theme="1"/>
      <name val="Gill Sans MT"/>
      <family val="2"/>
    </font>
    <font>
      <i/>
      <sz val="12"/>
      <color theme="1"/>
      <name val="Gill Sans MT"/>
      <family val="2"/>
    </font>
  </fonts>
  <fills count="6">
    <fill>
      <patternFill patternType="none"/>
    </fill>
    <fill>
      <patternFill patternType="gray125"/>
    </fill>
    <fill>
      <patternFill patternType="solid">
        <fgColor theme="9" tint="0.79998168889431442"/>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FFFFFF"/>
        <bgColor indexed="64"/>
      </patternFill>
    </fill>
  </fills>
  <borders count="18">
    <border>
      <left/>
      <right/>
      <top/>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ck">
        <color auto="1"/>
      </right>
      <top/>
      <bottom style="thin">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top style="thick">
        <color indexed="64"/>
      </top>
      <bottom/>
      <diagonal/>
    </border>
    <border>
      <left/>
      <right style="thick">
        <color indexed="64"/>
      </right>
      <top style="thick">
        <color indexed="64"/>
      </top>
      <bottom/>
      <diagonal/>
    </border>
    <border>
      <left/>
      <right style="thick">
        <color indexed="64"/>
      </right>
      <top/>
      <bottom/>
      <diagonal/>
    </border>
    <border>
      <left style="thick">
        <color indexed="64"/>
      </left>
      <right/>
      <top style="thick">
        <color indexed="64"/>
      </top>
      <bottom/>
      <diagonal/>
    </border>
    <border>
      <left style="thick">
        <color indexed="64"/>
      </left>
      <right/>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s>
  <cellStyleXfs count="2">
    <xf numFmtId="0" fontId="0" fillId="0" borderId="0"/>
    <xf numFmtId="43" fontId="3" fillId="0" borderId="0" applyFont="0" applyFill="0" applyBorder="0" applyAlignment="0" applyProtection="0"/>
  </cellStyleXfs>
  <cellXfs count="52">
    <xf numFmtId="0" fontId="0" fillId="0" borderId="0" xfId="0"/>
    <xf numFmtId="0" fontId="1" fillId="0" borderId="2" xfId="0" applyFont="1" applyBorder="1" applyAlignment="1">
      <alignment horizontal="center" vertical="center" wrapText="1"/>
    </xf>
    <xf numFmtId="0" fontId="1" fillId="0" borderId="2" xfId="0" applyFont="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9" xfId="0" applyFont="1" applyFill="1" applyBorder="1" applyAlignment="1">
      <alignment vertical="center" wrapText="1"/>
    </xf>
    <xf numFmtId="43" fontId="7" fillId="4" borderId="9" xfId="1" applyFont="1" applyFill="1" applyBorder="1" applyAlignment="1">
      <alignment horizontal="center" vertical="center" wrapText="1"/>
    </xf>
    <xf numFmtId="0" fontId="1" fillId="0" borderId="0" xfId="0" applyFont="1"/>
    <xf numFmtId="0" fontId="2" fillId="3" borderId="13" xfId="0" applyFont="1" applyFill="1" applyBorder="1" applyAlignment="1">
      <alignment horizontal="left"/>
    </xf>
    <xf numFmtId="0" fontId="2" fillId="3" borderId="10" xfId="0" applyFont="1" applyFill="1" applyBorder="1"/>
    <xf numFmtId="0" fontId="1" fillId="3" borderId="10" xfId="0" applyFont="1" applyFill="1" applyBorder="1"/>
    <xf numFmtId="0" fontId="1" fillId="3" borderId="11" xfId="0" applyFont="1" applyFill="1" applyBorder="1"/>
    <xf numFmtId="0" fontId="2" fillId="3" borderId="14" xfId="0" applyFont="1" applyFill="1" applyBorder="1" applyAlignment="1">
      <alignment horizontal="left"/>
    </xf>
    <xf numFmtId="0" fontId="2" fillId="3" borderId="0" xfId="0" applyFont="1" applyFill="1"/>
    <xf numFmtId="0" fontId="1" fillId="3" borderId="0" xfId="0" applyFont="1" applyFill="1"/>
    <xf numFmtId="0" fontId="1" fillId="3" borderId="12" xfId="0" applyFont="1" applyFill="1" applyBorder="1"/>
    <xf numFmtId="0" fontId="1" fillId="3" borderId="0" xfId="0" applyFont="1" applyFill="1" applyAlignment="1">
      <alignment horizontal="left"/>
    </xf>
    <xf numFmtId="0" fontId="2" fillId="5" borderId="1" xfId="0" applyFont="1" applyFill="1" applyBorder="1" applyAlignment="1">
      <alignment horizontal="center" vertical="center" wrapText="1"/>
    </xf>
    <xf numFmtId="0" fontId="1" fillId="5" borderId="2" xfId="0" applyFont="1" applyFill="1" applyBorder="1" applyAlignment="1">
      <alignment horizontal="left" vertical="top" wrapText="1"/>
    </xf>
    <xf numFmtId="0" fontId="1" fillId="5" borderId="2" xfId="0" applyFont="1" applyFill="1" applyBorder="1" applyAlignment="1">
      <alignment horizontal="center" vertical="center" wrapText="1"/>
    </xf>
    <xf numFmtId="0" fontId="1" fillId="5" borderId="2" xfId="0" applyFont="1" applyFill="1" applyBorder="1" applyAlignment="1" applyProtection="1">
      <alignment horizontal="center" vertical="center" wrapText="1"/>
      <protection locked="0"/>
    </xf>
    <xf numFmtId="43" fontId="1" fillId="5" borderId="3" xfId="1" applyFont="1" applyFill="1" applyBorder="1" applyAlignment="1">
      <alignment horizontal="center" vertical="center" wrapText="1"/>
    </xf>
    <xf numFmtId="0" fontId="1" fillId="0" borderId="2" xfId="0" applyFont="1" applyBorder="1" applyAlignment="1">
      <alignment vertical="top" wrapText="1"/>
    </xf>
    <xf numFmtId="0" fontId="1" fillId="0" borderId="2" xfId="0" applyFont="1" applyBorder="1" applyAlignment="1" applyProtection="1">
      <alignment horizontal="center" vertical="center" wrapText="1"/>
      <protection locked="0"/>
    </xf>
    <xf numFmtId="0" fontId="4" fillId="0" borderId="2" xfId="0" applyFont="1" applyBorder="1" applyAlignment="1">
      <alignment vertical="top" wrapText="1"/>
    </xf>
    <xf numFmtId="0" fontId="4" fillId="0" borderId="2" xfId="0" applyFont="1" applyBorder="1" applyAlignment="1">
      <alignment horizontal="center" vertical="center" wrapText="1"/>
    </xf>
    <xf numFmtId="0" fontId="4" fillId="0" borderId="2" xfId="0" applyFont="1" applyBorder="1" applyAlignment="1" applyProtection="1">
      <alignment horizontal="center" vertical="center" wrapText="1"/>
      <protection locked="0"/>
    </xf>
    <xf numFmtId="0" fontId="2" fillId="5" borderId="2" xfId="0" applyFont="1" applyFill="1" applyBorder="1" applyAlignment="1">
      <alignment vertical="top" wrapText="1"/>
    </xf>
    <xf numFmtId="0" fontId="2" fillId="5" borderId="2" xfId="0" applyFont="1" applyFill="1" applyBorder="1" applyAlignment="1">
      <alignment horizontal="right" vertical="center" wrapText="1"/>
    </xf>
    <xf numFmtId="0" fontId="2" fillId="5" borderId="2" xfId="0" applyFont="1" applyFill="1" applyBorder="1" applyAlignment="1" applyProtection="1">
      <alignment horizontal="right" vertical="center" wrapText="1"/>
      <protection locked="0"/>
    </xf>
    <xf numFmtId="0" fontId="1" fillId="0" borderId="2" xfId="0" applyFont="1" applyBorder="1" applyAlignment="1" applyProtection="1">
      <alignment horizontal="center" vertical="center"/>
      <protection locked="0"/>
    </xf>
    <xf numFmtId="0" fontId="1" fillId="0" borderId="2" xfId="0" applyFont="1" applyBorder="1" applyAlignment="1">
      <alignment horizontal="justify" vertical="top" wrapText="1"/>
    </xf>
    <xf numFmtId="0" fontId="1" fillId="5" borderId="2" xfId="0" applyFont="1" applyFill="1" applyBorder="1" applyAlignment="1">
      <alignment horizontal="right" vertical="center" wrapText="1"/>
    </xf>
    <xf numFmtId="0" fontId="1" fillId="5" borderId="2" xfId="0" applyFont="1" applyFill="1" applyBorder="1" applyAlignment="1" applyProtection="1">
      <alignment horizontal="right" vertical="center" wrapText="1"/>
      <protection locked="0"/>
    </xf>
    <xf numFmtId="0" fontId="4" fillId="0" borderId="2" xfId="0" applyFont="1" applyBorder="1" applyAlignment="1">
      <alignment horizontal="justify" vertical="top" wrapText="1"/>
    </xf>
    <xf numFmtId="0" fontId="8" fillId="5" borderId="2" xfId="0" applyFont="1" applyFill="1" applyBorder="1" applyAlignment="1">
      <alignment horizontal="right" vertical="center" wrapText="1"/>
    </xf>
    <xf numFmtId="0" fontId="9" fillId="5" borderId="2" xfId="0" applyFont="1" applyFill="1" applyBorder="1" applyAlignment="1">
      <alignment horizontal="right" vertical="center" wrapText="1"/>
    </xf>
    <xf numFmtId="0" fontId="9" fillId="5" borderId="2" xfId="0" applyFont="1" applyFill="1" applyBorder="1" applyAlignment="1" applyProtection="1">
      <alignment horizontal="center" vertical="center" wrapText="1"/>
      <protection locked="0"/>
    </xf>
    <xf numFmtId="0" fontId="8" fillId="5" borderId="2" xfId="0" applyFont="1" applyFill="1" applyBorder="1" applyAlignment="1" applyProtection="1">
      <alignment horizontal="right" vertical="center" wrapText="1"/>
      <protection locked="0"/>
    </xf>
    <xf numFmtId="0" fontId="2" fillId="0" borderId="2" xfId="0" applyFont="1" applyBorder="1" applyAlignment="1">
      <alignment vertical="top" wrapText="1"/>
    </xf>
    <xf numFmtId="0" fontId="2" fillId="5" borderId="4" xfId="0" applyFont="1" applyFill="1" applyBorder="1" applyAlignment="1">
      <alignment horizontal="left" vertical="center" wrapText="1"/>
    </xf>
    <xf numFmtId="0" fontId="2" fillId="5" borderId="5" xfId="0" applyFont="1" applyFill="1" applyBorder="1" applyAlignment="1">
      <alignment vertical="center" wrapText="1"/>
    </xf>
    <xf numFmtId="43" fontId="2" fillId="5" borderId="6" xfId="1" applyFont="1" applyFill="1" applyBorder="1" applyAlignment="1">
      <alignment vertical="center" wrapText="1"/>
    </xf>
    <xf numFmtId="0" fontId="2" fillId="3" borderId="14" xfId="0" applyFont="1" applyFill="1" applyBorder="1"/>
    <xf numFmtId="0" fontId="1" fillId="5" borderId="2" xfId="0" applyFont="1" applyFill="1" applyBorder="1" applyAlignment="1">
      <alignment vertical="center" wrapText="1"/>
    </xf>
    <xf numFmtId="0" fontId="4" fillId="0" borderId="2" xfId="0" applyFont="1" applyBorder="1" applyAlignment="1">
      <alignment horizontal="left" vertical="center" wrapText="1"/>
    </xf>
    <xf numFmtId="43" fontId="4" fillId="0" borderId="2" xfId="1" applyFont="1" applyFill="1" applyBorder="1" applyAlignment="1">
      <alignment horizontal="left" vertical="top" wrapText="1"/>
    </xf>
    <xf numFmtId="43" fontId="4" fillId="0" borderId="2" xfId="1" applyFont="1" applyFill="1" applyBorder="1" applyAlignment="1">
      <alignment horizontal="left" vertical="center" wrapText="1"/>
    </xf>
    <xf numFmtId="0" fontId="2" fillId="5" borderId="5" xfId="0" applyFont="1" applyFill="1" applyBorder="1" applyAlignment="1">
      <alignment horizontal="left" vertical="top"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7"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494567</xdr:colOff>
      <xdr:row>1</xdr:row>
      <xdr:rowOff>18317</xdr:rowOff>
    </xdr:from>
    <xdr:to>
      <xdr:col>6</xdr:col>
      <xdr:colOff>1</xdr:colOff>
      <xdr:row>4</xdr:row>
      <xdr:rowOff>45793</xdr:rowOff>
    </xdr:to>
    <xdr:pic>
      <xdr:nvPicPr>
        <xdr:cNvPr id="2" name="Picture 1" descr="C:\Users\inata\Downloads\WhatsApp Image 2024-08-28 at 2.08.38 PM.jpe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58774" y="274759"/>
          <a:ext cx="1978270" cy="778486"/>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I63"/>
  <sheetViews>
    <sheetView tabSelected="1" view="pageBreakPreview" zoomScale="104" zoomScaleNormal="100" zoomScaleSheetLayoutView="104" workbookViewId="0">
      <selection activeCell="A4" sqref="A4"/>
    </sheetView>
  </sheetViews>
  <sheetFormatPr defaultColWidth="8.7265625" defaultRowHeight="18.5" x14ac:dyDescent="0.55000000000000004"/>
  <cols>
    <col min="1" max="1" width="5.7265625" style="7" customWidth="1"/>
    <col min="2" max="2" width="27.26953125" style="7" customWidth="1"/>
    <col min="3" max="3" width="10.1796875" style="7" customWidth="1"/>
    <col min="4" max="4" width="13.1796875" style="7" customWidth="1"/>
    <col min="5" max="5" width="14.26953125" style="7" customWidth="1"/>
    <col min="6" max="6" width="22.81640625" style="7" customWidth="1"/>
    <col min="7" max="16384" width="8.7265625" style="7"/>
  </cols>
  <sheetData>
    <row r="1" spans="1:6" ht="19" thickBot="1" x14ac:dyDescent="0.6"/>
    <row r="2" spans="1:6" ht="19" thickTop="1" x14ac:dyDescent="0.55000000000000004">
      <c r="A2" s="8" t="s">
        <v>72</v>
      </c>
      <c r="B2" s="9"/>
      <c r="C2" s="10"/>
      <c r="D2" s="9"/>
      <c r="E2" s="10"/>
      <c r="F2" s="11"/>
    </row>
    <row r="3" spans="1:6" x14ac:dyDescent="0.55000000000000004">
      <c r="A3" s="12" t="s">
        <v>73</v>
      </c>
      <c r="B3" s="13"/>
      <c r="C3" s="14"/>
      <c r="D3" s="13"/>
      <c r="E3" s="14"/>
      <c r="F3" s="15"/>
    </row>
    <row r="4" spans="1:6" x14ac:dyDescent="0.55000000000000004">
      <c r="A4" s="12" t="s">
        <v>74</v>
      </c>
      <c r="B4" s="13"/>
      <c r="C4" s="14"/>
      <c r="D4" s="13"/>
      <c r="E4" s="14"/>
      <c r="F4" s="15"/>
    </row>
    <row r="5" spans="1:6" ht="19" thickBot="1" x14ac:dyDescent="0.6">
      <c r="A5" s="43" t="s">
        <v>60</v>
      </c>
      <c r="B5" s="13"/>
      <c r="C5" s="14"/>
      <c r="D5" s="16"/>
      <c r="E5" s="14"/>
      <c r="F5" s="15"/>
    </row>
    <row r="6" spans="1:6" ht="19.5" thickTop="1" thickBot="1" x14ac:dyDescent="0.6">
      <c r="A6" s="3" t="s">
        <v>0</v>
      </c>
      <c r="B6" s="4" t="s">
        <v>1</v>
      </c>
      <c r="C6" s="4" t="s">
        <v>2</v>
      </c>
      <c r="D6" s="4" t="s">
        <v>3</v>
      </c>
      <c r="E6" s="4" t="s">
        <v>4</v>
      </c>
      <c r="F6" s="5" t="s">
        <v>5</v>
      </c>
    </row>
    <row r="7" spans="1:6" ht="38.5" customHeight="1" thickTop="1" x14ac:dyDescent="0.55000000000000004">
      <c r="A7" s="40"/>
      <c r="B7" s="48" t="s">
        <v>10</v>
      </c>
      <c r="C7" s="48"/>
      <c r="D7" s="41"/>
      <c r="E7" s="41"/>
      <c r="F7" s="42"/>
    </row>
    <row r="8" spans="1:6" ht="92.5" x14ac:dyDescent="0.55000000000000004">
      <c r="A8" s="17">
        <v>1</v>
      </c>
      <c r="B8" s="18" t="s">
        <v>25</v>
      </c>
      <c r="C8" s="19" t="s">
        <v>11</v>
      </c>
      <c r="D8" s="19">
        <v>1</v>
      </c>
      <c r="E8" s="20"/>
      <c r="F8" s="21"/>
    </row>
    <row r="9" spans="1:6" ht="148" x14ac:dyDescent="0.55000000000000004">
      <c r="A9" s="17">
        <v>2</v>
      </c>
      <c r="B9" s="22" t="s">
        <v>26</v>
      </c>
      <c r="C9" s="1" t="s">
        <v>6</v>
      </c>
      <c r="D9" s="1">
        <f>(126*0.4*0.4)+(36*0.4*0.25)</f>
        <v>23.760000000000005</v>
      </c>
      <c r="E9" s="23"/>
      <c r="F9" s="21"/>
    </row>
    <row r="10" spans="1:6" ht="111" x14ac:dyDescent="0.55000000000000004">
      <c r="A10" s="17">
        <v>3</v>
      </c>
      <c r="B10" s="22" t="s">
        <v>27</v>
      </c>
      <c r="C10" s="1" t="s">
        <v>6</v>
      </c>
      <c r="D10" s="1">
        <f>162*0.4*0.05</f>
        <v>3.24</v>
      </c>
      <c r="E10" s="23"/>
      <c r="F10" s="21"/>
    </row>
    <row r="11" spans="1:6" ht="92.5" x14ac:dyDescent="0.55000000000000004">
      <c r="A11" s="17">
        <v>4</v>
      </c>
      <c r="B11" s="22" t="s">
        <v>47</v>
      </c>
      <c r="C11" s="1" t="s">
        <v>12</v>
      </c>
      <c r="D11" s="1">
        <f>162*1.6</f>
        <v>259.2</v>
      </c>
      <c r="E11" s="23"/>
      <c r="F11" s="21"/>
    </row>
    <row r="12" spans="1:6" ht="148" x14ac:dyDescent="0.55000000000000004">
      <c r="A12" s="17">
        <v>5</v>
      </c>
      <c r="B12" s="24" t="s">
        <v>28</v>
      </c>
      <c r="C12" s="1" t="s">
        <v>6</v>
      </c>
      <c r="D12" s="25">
        <f>126*0.4*0.7+3</f>
        <v>38.28</v>
      </c>
      <c r="E12" s="26"/>
      <c r="F12" s="21"/>
    </row>
    <row r="13" spans="1:6" ht="222" x14ac:dyDescent="0.55000000000000004">
      <c r="A13" s="17">
        <v>6</v>
      </c>
      <c r="B13" s="22" t="s">
        <v>29</v>
      </c>
      <c r="C13" s="1" t="s">
        <v>6</v>
      </c>
      <c r="D13" s="1">
        <f>162*0.4*0.15</f>
        <v>9.7199999999999989</v>
      </c>
      <c r="E13" s="23"/>
      <c r="F13" s="21"/>
    </row>
    <row r="14" spans="1:6" x14ac:dyDescent="0.55000000000000004">
      <c r="A14" s="17">
        <v>7</v>
      </c>
      <c r="B14" s="27" t="s">
        <v>13</v>
      </c>
      <c r="C14" s="32"/>
      <c r="D14" s="28"/>
      <c r="E14" s="29"/>
      <c r="F14" s="21"/>
    </row>
    <row r="15" spans="1:6" ht="92.5" x14ac:dyDescent="0.55000000000000004">
      <c r="A15" s="17">
        <v>8</v>
      </c>
      <c r="B15" s="18" t="s">
        <v>23</v>
      </c>
      <c r="C15" s="19" t="s">
        <v>6</v>
      </c>
      <c r="D15" s="1">
        <f>200*0.2</f>
        <v>40</v>
      </c>
      <c r="E15" s="23"/>
      <c r="F15" s="21"/>
    </row>
    <row r="16" spans="1:6" ht="129.5" x14ac:dyDescent="0.55000000000000004">
      <c r="A16" s="17">
        <v>9</v>
      </c>
      <c r="B16" s="18" t="s">
        <v>48</v>
      </c>
      <c r="C16" s="19" t="s">
        <v>6</v>
      </c>
      <c r="D16" s="1">
        <f>D15</f>
        <v>40</v>
      </c>
      <c r="E16" s="23"/>
      <c r="F16" s="21"/>
    </row>
    <row r="17" spans="1:6" ht="185" x14ac:dyDescent="0.55000000000000004">
      <c r="A17" s="17">
        <v>10</v>
      </c>
      <c r="B17" s="22" t="s">
        <v>61</v>
      </c>
      <c r="C17" s="1" t="s">
        <v>6</v>
      </c>
      <c r="D17" s="1">
        <f>190*0.06</f>
        <v>11.4</v>
      </c>
      <c r="E17" s="30"/>
      <c r="F17" s="21"/>
    </row>
    <row r="18" spans="1:6" ht="142.5" customHeight="1" x14ac:dyDescent="0.55000000000000004">
      <c r="A18" s="17">
        <v>11</v>
      </c>
      <c r="B18" s="22" t="s">
        <v>49</v>
      </c>
      <c r="C18" s="1" t="s">
        <v>24</v>
      </c>
      <c r="D18" s="1">
        <v>205</v>
      </c>
      <c r="E18" s="23"/>
      <c r="F18" s="21"/>
    </row>
    <row r="19" spans="1:6" ht="111" x14ac:dyDescent="0.55000000000000004">
      <c r="A19" s="17">
        <v>12</v>
      </c>
      <c r="B19" s="31" t="s">
        <v>50</v>
      </c>
      <c r="C19" s="1" t="s">
        <v>24</v>
      </c>
      <c r="D19" s="1">
        <v>75</v>
      </c>
      <c r="E19" s="23"/>
      <c r="F19" s="21"/>
    </row>
    <row r="20" spans="1:6" x14ac:dyDescent="0.55000000000000004">
      <c r="A20" s="17">
        <v>13</v>
      </c>
      <c r="B20" s="27" t="s">
        <v>14</v>
      </c>
      <c r="C20" s="32"/>
      <c r="D20" s="32"/>
      <c r="E20" s="33"/>
      <c r="F20" s="21"/>
    </row>
    <row r="21" spans="1:6" ht="92.5" x14ac:dyDescent="0.55000000000000004">
      <c r="A21" s="17">
        <v>14</v>
      </c>
      <c r="B21" s="22" t="s">
        <v>15</v>
      </c>
      <c r="C21" s="1" t="s">
        <v>16</v>
      </c>
      <c r="D21" s="1">
        <f>(126*3.5)+(36*1.4)</f>
        <v>491.4</v>
      </c>
      <c r="E21" s="23"/>
      <c r="F21" s="21"/>
    </row>
    <row r="22" spans="1:6" ht="166.5" x14ac:dyDescent="0.55000000000000004">
      <c r="A22" s="17">
        <v>15</v>
      </c>
      <c r="B22" s="31" t="s">
        <v>30</v>
      </c>
      <c r="C22" s="1" t="s">
        <v>6</v>
      </c>
      <c r="D22" s="1">
        <f>(4*0.2*0.2*12)+(1.8*0.2*0.2*8)</f>
        <v>2.4960000000000004</v>
      </c>
      <c r="E22" s="23"/>
      <c r="F22" s="21"/>
    </row>
    <row r="23" spans="1:6" ht="277.5" x14ac:dyDescent="0.55000000000000004">
      <c r="A23" s="17">
        <v>16</v>
      </c>
      <c r="B23" s="22" t="s">
        <v>31</v>
      </c>
      <c r="C23" s="1" t="s">
        <v>6</v>
      </c>
      <c r="D23" s="1">
        <f>72*0.2*0.15</f>
        <v>2.16</v>
      </c>
      <c r="E23" s="23"/>
      <c r="F23" s="21"/>
    </row>
    <row r="24" spans="1:6" ht="240.5" x14ac:dyDescent="0.55000000000000004">
      <c r="A24" s="17">
        <v>17</v>
      </c>
      <c r="B24" s="45" t="s">
        <v>32</v>
      </c>
      <c r="C24" s="25" t="s">
        <v>17</v>
      </c>
      <c r="D24" s="25">
        <f>(162*0.2*0.12)</f>
        <v>3.8879999999999999</v>
      </c>
      <c r="E24" s="26"/>
      <c r="F24" s="21"/>
    </row>
    <row r="25" spans="1:6" ht="185" x14ac:dyDescent="0.55000000000000004">
      <c r="A25" s="17">
        <v>18</v>
      </c>
      <c r="B25" s="34" t="s">
        <v>33</v>
      </c>
      <c r="C25" s="25" t="s">
        <v>7</v>
      </c>
      <c r="D25" s="25">
        <f>(74*0.2*0.12)</f>
        <v>1.776</v>
      </c>
      <c r="E25" s="26"/>
      <c r="F25" s="21"/>
    </row>
    <row r="26" spans="1:6" ht="166.5" x14ac:dyDescent="0.55000000000000004">
      <c r="A26" s="17">
        <v>19</v>
      </c>
      <c r="B26" s="22" t="s">
        <v>51</v>
      </c>
      <c r="C26" s="1" t="s">
        <v>18</v>
      </c>
      <c r="D26" s="1">
        <v>1</v>
      </c>
      <c r="E26" s="23"/>
      <c r="F26" s="21"/>
    </row>
    <row r="27" spans="1:6" x14ac:dyDescent="0.55000000000000004">
      <c r="A27" s="17">
        <v>20</v>
      </c>
      <c r="B27" s="27" t="s">
        <v>42</v>
      </c>
      <c r="C27" s="36"/>
      <c r="D27" s="36"/>
      <c r="E27" s="37"/>
      <c r="F27" s="21"/>
    </row>
    <row r="28" spans="1:6" ht="407" x14ac:dyDescent="0.55000000000000004">
      <c r="A28" s="17">
        <v>21</v>
      </c>
      <c r="B28" s="22" t="s">
        <v>62</v>
      </c>
      <c r="C28" s="32" t="s">
        <v>24</v>
      </c>
      <c r="D28" s="32">
        <v>235</v>
      </c>
      <c r="E28" s="20"/>
      <c r="F28" s="21"/>
    </row>
    <row r="29" spans="1:6" ht="111" x14ac:dyDescent="0.55000000000000004">
      <c r="A29" s="17">
        <v>22</v>
      </c>
      <c r="B29" s="22" t="s">
        <v>34</v>
      </c>
      <c r="C29" s="1" t="s">
        <v>24</v>
      </c>
      <c r="D29" s="1">
        <f>190</f>
        <v>190</v>
      </c>
      <c r="E29" s="23"/>
      <c r="F29" s="21"/>
    </row>
    <row r="30" spans="1:6" ht="129.5" x14ac:dyDescent="0.55000000000000004">
      <c r="A30" s="17">
        <v>23</v>
      </c>
      <c r="B30" s="22" t="s">
        <v>52</v>
      </c>
      <c r="C30" s="1" t="s">
        <v>19</v>
      </c>
      <c r="D30" s="1">
        <v>118</v>
      </c>
      <c r="E30" s="23"/>
      <c r="F30" s="21"/>
    </row>
    <row r="31" spans="1:6" ht="74" x14ac:dyDescent="0.55000000000000004">
      <c r="A31" s="17">
        <v>24</v>
      </c>
      <c r="B31" s="22" t="s">
        <v>35</v>
      </c>
      <c r="C31" s="1" t="s">
        <v>19</v>
      </c>
      <c r="D31" s="1">
        <v>35</v>
      </c>
      <c r="E31" s="23"/>
      <c r="F31" s="21"/>
    </row>
    <row r="32" spans="1:6" ht="148" x14ac:dyDescent="0.55000000000000004">
      <c r="A32" s="17">
        <v>25</v>
      </c>
      <c r="B32" s="22" t="s">
        <v>43</v>
      </c>
      <c r="C32" s="1" t="s">
        <v>12</v>
      </c>
      <c r="D32" s="1">
        <f>25*6</f>
        <v>150</v>
      </c>
      <c r="E32" s="23"/>
      <c r="F32" s="21"/>
    </row>
    <row r="33" spans="1:6" ht="258" customHeight="1" x14ac:dyDescent="0.55000000000000004">
      <c r="A33" s="17">
        <v>26</v>
      </c>
      <c r="B33" s="22" t="s">
        <v>63</v>
      </c>
      <c r="C33" s="1" t="s">
        <v>12</v>
      </c>
      <c r="D33" s="1">
        <v>32</v>
      </c>
      <c r="E33" s="23"/>
      <c r="F33" s="21"/>
    </row>
    <row r="34" spans="1:6" ht="74" x14ac:dyDescent="0.55000000000000004">
      <c r="A34" s="17">
        <v>27</v>
      </c>
      <c r="B34" s="22" t="s">
        <v>44</v>
      </c>
      <c r="C34" s="1" t="s">
        <v>12</v>
      </c>
      <c r="D34" s="1">
        <f>24*6</f>
        <v>144</v>
      </c>
      <c r="E34" s="23"/>
      <c r="F34" s="21"/>
    </row>
    <row r="35" spans="1:6" ht="37" x14ac:dyDescent="0.55000000000000004">
      <c r="A35" s="17">
        <v>28</v>
      </c>
      <c r="B35" s="27" t="s">
        <v>20</v>
      </c>
      <c r="C35" s="44"/>
      <c r="D35" s="1"/>
      <c r="E35" s="23"/>
      <c r="F35" s="21"/>
    </row>
    <row r="36" spans="1:6" ht="185" x14ac:dyDescent="0.55000000000000004">
      <c r="A36" s="17">
        <v>29</v>
      </c>
      <c r="B36" s="22" t="s">
        <v>36</v>
      </c>
      <c r="C36" s="1" t="s">
        <v>16</v>
      </c>
      <c r="D36" s="19">
        <f>D21*2</f>
        <v>982.8</v>
      </c>
      <c r="E36" s="20"/>
      <c r="F36" s="21"/>
    </row>
    <row r="37" spans="1:6" ht="129.5" x14ac:dyDescent="0.55000000000000004">
      <c r="A37" s="17">
        <v>30</v>
      </c>
      <c r="B37" s="22" t="s">
        <v>8</v>
      </c>
      <c r="C37" s="1" t="s">
        <v>16</v>
      </c>
      <c r="D37" s="1">
        <f>D36+(D29)</f>
        <v>1172.8</v>
      </c>
      <c r="E37" s="23"/>
      <c r="F37" s="21"/>
    </row>
    <row r="38" spans="1:6" ht="148" x14ac:dyDescent="0.55000000000000004">
      <c r="A38" s="17">
        <v>31</v>
      </c>
      <c r="B38" s="22" t="s">
        <v>53</v>
      </c>
      <c r="C38" s="1" t="s">
        <v>16</v>
      </c>
      <c r="D38" s="1">
        <f>D37+D30</f>
        <v>1290.8</v>
      </c>
      <c r="E38" s="23"/>
      <c r="F38" s="21"/>
    </row>
    <row r="39" spans="1:6" ht="74" x14ac:dyDescent="0.55000000000000004">
      <c r="A39" s="17">
        <v>32</v>
      </c>
      <c r="B39" s="22" t="s">
        <v>59</v>
      </c>
      <c r="C39" s="1" t="s">
        <v>9</v>
      </c>
      <c r="D39" s="1">
        <v>1</v>
      </c>
      <c r="E39" s="23"/>
      <c r="F39" s="21"/>
    </row>
    <row r="40" spans="1:6" ht="74" x14ac:dyDescent="0.55000000000000004">
      <c r="A40" s="17">
        <v>33</v>
      </c>
      <c r="B40" s="22" t="s">
        <v>54</v>
      </c>
      <c r="C40" s="1" t="s">
        <v>9</v>
      </c>
      <c r="D40" s="1">
        <v>1</v>
      </c>
      <c r="E40" s="23"/>
      <c r="F40" s="21"/>
    </row>
    <row r="41" spans="1:6" ht="37" x14ac:dyDescent="0.55000000000000004">
      <c r="A41" s="17">
        <v>34</v>
      </c>
      <c r="B41" s="27" t="s">
        <v>21</v>
      </c>
      <c r="C41" s="44"/>
      <c r="D41" s="35"/>
      <c r="E41" s="38"/>
      <c r="F41" s="21"/>
    </row>
    <row r="42" spans="1:6" ht="129.5" x14ac:dyDescent="0.55000000000000004">
      <c r="A42" s="17">
        <v>35</v>
      </c>
      <c r="B42" s="22" t="s">
        <v>37</v>
      </c>
      <c r="C42" s="1" t="s">
        <v>0</v>
      </c>
      <c r="D42" s="1">
        <v>6</v>
      </c>
      <c r="E42" s="23"/>
      <c r="F42" s="21"/>
    </row>
    <row r="43" spans="1:6" ht="238.5" customHeight="1" x14ac:dyDescent="0.55000000000000004">
      <c r="A43" s="17">
        <v>36</v>
      </c>
      <c r="B43" s="22" t="s">
        <v>64</v>
      </c>
      <c r="C43" s="1" t="s">
        <v>9</v>
      </c>
      <c r="D43" s="1">
        <v>2</v>
      </c>
      <c r="E43" s="23"/>
      <c r="F43" s="21"/>
    </row>
    <row r="44" spans="1:6" ht="203.5" x14ac:dyDescent="0.55000000000000004">
      <c r="A44" s="17">
        <v>37</v>
      </c>
      <c r="B44" s="22" t="s">
        <v>65</v>
      </c>
      <c r="C44" s="1" t="s">
        <v>9</v>
      </c>
      <c r="D44" s="1">
        <v>2</v>
      </c>
      <c r="E44" s="23"/>
      <c r="F44" s="21"/>
    </row>
    <row r="45" spans="1:6" ht="222" x14ac:dyDescent="0.55000000000000004">
      <c r="A45" s="17">
        <v>38</v>
      </c>
      <c r="B45" s="22" t="s">
        <v>66</v>
      </c>
      <c r="C45" s="1" t="s">
        <v>9</v>
      </c>
      <c r="D45" s="1">
        <v>1</v>
      </c>
      <c r="E45" s="23"/>
      <c r="F45" s="21"/>
    </row>
    <row r="46" spans="1:6" ht="148" x14ac:dyDescent="0.55000000000000004">
      <c r="A46" s="17">
        <v>39</v>
      </c>
      <c r="B46" s="46" t="s">
        <v>55</v>
      </c>
      <c r="C46" s="47" t="s">
        <v>0</v>
      </c>
      <c r="D46" s="1">
        <v>14</v>
      </c>
      <c r="E46" s="23"/>
      <c r="F46" s="21"/>
    </row>
    <row r="47" spans="1:6" ht="166.5" x14ac:dyDescent="0.55000000000000004">
      <c r="A47" s="17">
        <v>40</v>
      </c>
      <c r="B47" s="46" t="s">
        <v>56</v>
      </c>
      <c r="C47" s="1" t="s">
        <v>0</v>
      </c>
      <c r="D47" s="1">
        <v>2</v>
      </c>
      <c r="E47" s="23"/>
      <c r="F47" s="21"/>
    </row>
    <row r="48" spans="1:6" ht="129.5" x14ac:dyDescent="0.55000000000000004">
      <c r="A48" s="17">
        <v>41</v>
      </c>
      <c r="B48" s="46" t="s">
        <v>38</v>
      </c>
      <c r="C48" s="1" t="s">
        <v>9</v>
      </c>
      <c r="D48" s="1">
        <v>2</v>
      </c>
      <c r="E48" s="23"/>
      <c r="F48" s="21"/>
    </row>
    <row r="49" spans="1:9" ht="74" x14ac:dyDescent="0.55000000000000004">
      <c r="A49" s="17">
        <v>42</v>
      </c>
      <c r="B49" s="46" t="s">
        <v>39</v>
      </c>
      <c r="C49" s="1" t="s">
        <v>9</v>
      </c>
      <c r="D49" s="1">
        <v>2</v>
      </c>
      <c r="E49" s="23"/>
      <c r="F49" s="21"/>
    </row>
    <row r="50" spans="1:9" ht="74" x14ac:dyDescent="0.55000000000000004">
      <c r="A50" s="17">
        <v>43</v>
      </c>
      <c r="B50" s="39" t="s">
        <v>40</v>
      </c>
      <c r="C50" s="2"/>
      <c r="D50" s="2"/>
      <c r="E50" s="23"/>
      <c r="F50" s="21"/>
    </row>
    <row r="51" spans="1:9" ht="198.75" customHeight="1" x14ac:dyDescent="0.55000000000000004">
      <c r="A51" s="17">
        <v>44</v>
      </c>
      <c r="B51" s="31" t="s">
        <v>67</v>
      </c>
      <c r="C51" s="1" t="s">
        <v>6</v>
      </c>
      <c r="D51" s="1">
        <f>(2*1.2*5)*2</f>
        <v>24</v>
      </c>
      <c r="E51" s="23"/>
      <c r="F51" s="21"/>
    </row>
    <row r="52" spans="1:9" ht="185" x14ac:dyDescent="0.55000000000000004">
      <c r="A52" s="17">
        <v>45</v>
      </c>
      <c r="B52" s="31" t="s">
        <v>69</v>
      </c>
      <c r="C52" s="1" t="s">
        <v>6</v>
      </c>
      <c r="D52" s="1">
        <v>4</v>
      </c>
      <c r="E52" s="23"/>
      <c r="F52" s="21"/>
    </row>
    <row r="53" spans="1:9" ht="111" x14ac:dyDescent="0.55000000000000004">
      <c r="A53" s="17">
        <v>46</v>
      </c>
      <c r="B53" s="31" t="s">
        <v>68</v>
      </c>
      <c r="C53" s="1" t="s">
        <v>9</v>
      </c>
      <c r="D53" s="1">
        <v>2</v>
      </c>
      <c r="E53" s="23"/>
      <c r="F53" s="21"/>
    </row>
    <row r="54" spans="1:9" ht="135.75" customHeight="1" x14ac:dyDescent="0.55000000000000004">
      <c r="A54" s="17">
        <v>47</v>
      </c>
      <c r="B54" s="31" t="s">
        <v>57</v>
      </c>
      <c r="C54" s="1" t="s">
        <v>9</v>
      </c>
      <c r="D54" s="1">
        <v>2</v>
      </c>
      <c r="E54" s="23"/>
      <c r="F54" s="21"/>
    </row>
    <row r="55" spans="1:9" ht="111" x14ac:dyDescent="0.55000000000000004">
      <c r="A55" s="17">
        <v>48</v>
      </c>
      <c r="B55" s="31" t="s">
        <v>58</v>
      </c>
      <c r="C55" s="1" t="s">
        <v>11</v>
      </c>
      <c r="D55" s="1">
        <v>1</v>
      </c>
      <c r="E55" s="23"/>
      <c r="F55" s="21"/>
    </row>
    <row r="56" spans="1:9" ht="148" x14ac:dyDescent="0.55000000000000004">
      <c r="A56" s="17">
        <v>49</v>
      </c>
      <c r="B56" s="22" t="s">
        <v>41</v>
      </c>
      <c r="C56" s="1" t="s">
        <v>0</v>
      </c>
      <c r="D56" s="1">
        <v>1</v>
      </c>
      <c r="E56" s="23"/>
      <c r="F56" s="21"/>
    </row>
    <row r="57" spans="1:9" ht="297" customHeight="1" x14ac:dyDescent="0.55000000000000004">
      <c r="A57" s="17">
        <v>50</v>
      </c>
      <c r="B57" s="31" t="s">
        <v>70</v>
      </c>
      <c r="C57" s="1" t="s">
        <v>11</v>
      </c>
      <c r="D57" s="1">
        <v>1</v>
      </c>
      <c r="E57" s="23"/>
      <c r="F57" s="21"/>
    </row>
    <row r="58" spans="1:9" ht="111.5" thickBot="1" x14ac:dyDescent="0.6">
      <c r="A58" s="17">
        <v>51</v>
      </c>
      <c r="B58" s="31" t="s">
        <v>71</v>
      </c>
      <c r="C58" s="1" t="s">
        <v>11</v>
      </c>
      <c r="D58" s="1">
        <v>1</v>
      </c>
      <c r="E58" s="23"/>
      <c r="F58" s="21"/>
    </row>
    <row r="59" spans="1:9" ht="19" customHeight="1" thickTop="1" thickBot="1" x14ac:dyDescent="0.6">
      <c r="A59" s="49" t="s">
        <v>45</v>
      </c>
      <c r="B59" s="50" t="s">
        <v>22</v>
      </c>
      <c r="C59" s="50"/>
      <c r="D59" s="50"/>
      <c r="E59" s="51"/>
      <c r="F59" s="6">
        <f>F8+F9+F10+F11+F12+F13+F15+F16+F17+F18+F19+F21+F22+F23+F24+F25+F26+F28+F29+F30+F31+F32+F33+F34+F36+F37+F38+F39+F40+F42+F43+F44+F45+F46+F48+F49+F51+F52+F53+F54+F55+F56+F57+F58</f>
        <v>0</v>
      </c>
    </row>
    <row r="60" spans="1:9" ht="19" thickTop="1" x14ac:dyDescent="0.55000000000000004"/>
    <row r="63" spans="1:9" x14ac:dyDescent="0.55000000000000004">
      <c r="I63" s="7" t="s">
        <v>46</v>
      </c>
    </row>
  </sheetData>
  <mergeCells count="2">
    <mergeCell ref="B7:C7"/>
    <mergeCell ref="A59:E59"/>
  </mergeCells>
  <pageMargins left="0.7" right="0.7" top="0.75" bottom="0.75" header="0.3" footer="0.3"/>
  <pageSetup scale="79" orientation="portrait" r:id="rId1"/>
  <headerFooter>
    <oddHeader>&amp;C&amp;"Gill Sans MT,Regular"&amp;12Lot 02: Sahil and Togdher regions.</oddHeader>
    <oddFooter>&amp;LSignature: &amp;CPage &amp;P of &amp;N&amp;R&amp;"Gill Sans MT,Regular"BOQ of LOT 2</oddFooter>
  </headerFooter>
  <rowBreaks count="1" manualBreakCount="1">
    <brk id="53"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BOQ-One ECE Center</vt:lpstr>
      <vt:lpstr>'BOQ-One ECE Center'!Print_Area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Ibrahim, Idiris Ismail</dc:creator>
  <cp:lastModifiedBy>Hamse Elmi</cp:lastModifiedBy>
  <cp:lastPrinted>2024-09-30T16:46:24Z</cp:lastPrinted>
  <dcterms:created xsi:type="dcterms:W3CDTF">2022-05-29T17:56:46Z</dcterms:created>
  <dcterms:modified xsi:type="dcterms:W3CDTF">2024-09-30T19:14:27Z</dcterms:modified>
</cp:coreProperties>
</file>